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tables/table3.xml" ContentType="application/vnd.openxmlformats-officedocument.spreadsheetml.table+xml"/>
  <Override PartName="/xl/tables/table4.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rechnungsFormular" sheetId="1" state="visible" r:id="rId3"/>
    <sheet name="BA SE" sheetId="2" state="visible" r:id="rId4"/>
    <sheet name="MA SNE" sheetId="3" state="visible" r:id="rId5"/>
    <sheet name="StdgKonfiguration" sheetId="4" state="hidden" r:id="rId6"/>
  </sheets>
  <definedNames>
    <definedName function="false" hidden="false" localSheetId="0" name="_xlnm.Print_Area" vbProcedure="false">AnrechnungsFormular!$A$1:$N$124</definedName>
    <definedName function="false" hidden="false" name="Studiengang" vbProcedure="false">AnrechnungsFormular!$D$12</definedName>
    <definedName function="false" hidden="false" name="Studiengänge" vbProcedure="false">ListeStudiengaenge[Studiengangkürzel]</definedName>
    <definedName function="false" hidden="false" localSheetId="0" name="Z_38361E96_C2A6_4991_ACAC_0C359CB3CB75_.wvu.FilterData" vbProcedure="false">AnrechnungsFormular!$A$15:$A$58</definedName>
    <definedName function="false" hidden="false" localSheetId="0" name="Z_38361E96_C2A6_4991_ACAC_0C359CB3CB75_.wvu.PrintArea" vbProcedure="false">AnrechnungsFormular!$A$1:$N$123</definedName>
    <definedName function="false" hidden="false" localSheetId="1" name="ExterneDaten_4" vbProcedure="false">'BA SE'!$A$1:$F$57</definedName>
    <definedName function="false" hidden="false" localSheetId="2" name="ExterneDaten_3" vbProcedure="false">$'ma sne'.$a$1:$F$72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<sst xmlns="http://schemas.openxmlformats.org/spreadsheetml/2006/main" count="418" uniqueCount="258">
  <si>
    <t xml:space="preserve">Antrag auf Anerkennung von Prüfungsleistungen und/oder Einstufung für das</t>
  </si>
  <si>
    <t xml:space="preserve">persönlich oder postalisch einzureichen* im Bereich Prüfungswesen bei</t>
  </si>
  <si>
    <t xml:space="preserve">Sommersemester 2025</t>
  </si>
  <si>
    <t xml:space="preserve">sowie Folgesemester</t>
  </si>
  <si>
    <t xml:space="preserve">*mit allen weiteren erforderlichen Dokumenten</t>
  </si>
  <si>
    <t xml:space="preserve">(einzureichen per E-Mail bei svenja.dahl@uni-due.de)</t>
  </si>
  <si>
    <t xml:space="preserve">Nachname, Vorname:</t>
  </si>
  <si>
    <t xml:space="preserve">Straße und Hausnummer,
ggf. Adresszusatz</t>
  </si>
  <si>
    <t xml:space="preserve">PLZ und Wohnort, ggf. Land</t>
  </si>
  <si>
    <r>
      <rPr>
        <b val="true"/>
        <sz val="12"/>
        <rFont val="Calibri"/>
        <family val="2"/>
        <charset val="1"/>
      </rPr>
      <t xml:space="preserve">E-Mail-Adresse, Telefonnnummer:
</t>
    </r>
    <r>
      <rPr>
        <b val="true"/>
        <sz val="8"/>
        <rFont val="Calibri"/>
        <family val="2"/>
        <charset val="1"/>
      </rPr>
      <t xml:space="preserve">(falls vorhanden UDE-E-Mail-Adresse)</t>
    </r>
  </si>
  <si>
    <t xml:space="preserve">@stud.uni-due.de</t>
  </si>
  <si>
    <r>
      <rPr>
        <b val="true"/>
        <sz val="12"/>
        <rFont val="Calibri"/>
        <family val="2"/>
        <charset val="1"/>
      </rPr>
      <t xml:space="preserve">Matrikelnummer:
</t>
    </r>
    <r>
      <rPr>
        <b val="true"/>
        <sz val="8"/>
        <rFont val="Calibri"/>
        <family val="2"/>
        <charset val="1"/>
      </rPr>
      <t xml:space="preserve">(sofern bereits an der UDE immatrikuliert)</t>
    </r>
  </si>
  <si>
    <r>
      <rPr>
        <b val="true"/>
        <sz val="12"/>
        <rFont val="Calibri"/>
        <family val="2"/>
        <charset val="1"/>
      </rPr>
      <t xml:space="preserve">vorheriges Studium/
Auslandsstudium:</t>
    </r>
    <r>
      <rPr>
        <b val="true"/>
        <vertAlign val="superscript"/>
        <sz val="12"/>
        <rFont val="Calibri"/>
        <family val="2"/>
        <charset val="1"/>
      </rPr>
      <t xml:space="preserve">1</t>
    </r>
  </si>
  <si>
    <t xml:space="preserve">Name der Hochschule, Land:</t>
  </si>
  <si>
    <t xml:space="preserve">Anerkennung bzw. Anrechnung für folgenden Studiengang, Abschlusstyp:</t>
  </si>
  <si>
    <t xml:space="preserve">BA SE</t>
  </si>
  <si>
    <t xml:space="preserve">Basis-Einstufungs-Fachsemester</t>
  </si>
  <si>
    <t xml:space="preserve">Semesterumfang für Anrechnungen</t>
  </si>
  <si>
    <r>
      <rPr>
        <b val="true"/>
        <sz val="12"/>
        <rFont val="Calibri"/>
        <family val="2"/>
        <charset val="1"/>
      </rPr>
      <t xml:space="preserve">durch Antragsteller/in auszufüllen:
</t>
    </r>
    <r>
      <rPr>
        <b val="true"/>
        <sz val="8"/>
        <rFont val="Calibri"/>
        <family val="2"/>
        <charset val="1"/>
      </rPr>
      <t xml:space="preserve">(Bitte ordnen Sie die erbrachte Prüfungsleistung einem Modul zu, welches Bestandteil vom Modulhandbuches des Studienganges ist,
auf welchen das Modul anerkannt/angerechnet werden soll.)</t>
    </r>
  </si>
  <si>
    <r>
      <rPr>
        <b val="true"/>
        <sz val="12"/>
        <color theme="1"/>
        <rFont val="Calibri"/>
        <family val="2"/>
        <charset val="1"/>
      </rPr>
      <t xml:space="preserve">Eintrag durch</t>
    </r>
    <r>
      <rPr>
        <sz val="12"/>
        <color theme="1"/>
        <rFont val="Calibri"/>
        <family val="2"/>
        <charset val="1"/>
      </rPr>
      <t xml:space="preserve"> den </t>
    </r>
    <r>
      <rPr>
        <sz val="12"/>
        <color rgb="FFFF0000"/>
        <rFont val="Calibri"/>
        <family val="2"/>
        <charset val="1"/>
      </rPr>
      <t xml:space="preserve">Prüfungsausschuss / Prüfer/in</t>
    </r>
    <r>
      <rPr>
        <sz val="12"/>
        <color theme="1"/>
        <rFont val="Calibri"/>
        <family val="2"/>
        <charset val="1"/>
      </rPr>
      <t xml:space="preserve"> / </t>
    </r>
    <r>
      <rPr>
        <sz val="12"/>
        <color rgb="FF0070C0"/>
        <rFont val="Calibri"/>
        <family val="2"/>
        <charset val="1"/>
      </rPr>
      <t xml:space="preserve">Bereich Prüfungswesen</t>
    </r>
  </si>
  <si>
    <t xml:space="preserve">bereits abgelegte Prüfungsleistungen</t>
  </si>
  <si>
    <t xml:space="preserve">Antrag auf Anerkennung</t>
  </si>
  <si>
    <t xml:space="preserve">Antragsnr.</t>
  </si>
  <si>
    <r>
      <rPr>
        <sz val="12"/>
        <rFont val="Calibri"/>
        <family val="2"/>
        <charset val="1"/>
      </rPr>
      <t xml:space="preserve">
Titel der </t>
    </r>
    <r>
      <rPr>
        <b val="true"/>
        <sz val="12"/>
        <rFont val="Calibri"/>
        <family val="2"/>
        <charset val="1"/>
      </rPr>
      <t xml:space="preserve">bereits
abgelegten</t>
    </r>
    <r>
      <rPr>
        <sz val="12"/>
        <rFont val="Calibri"/>
        <family val="2"/>
        <charset val="1"/>
      </rPr>
      <t xml:space="preserve"> Prüfung</t>
    </r>
    <r>
      <rPr>
        <vertAlign val="superscript"/>
        <sz val="12"/>
        <rFont val="Calibri"/>
        <family val="2"/>
        <charset val="1"/>
      </rPr>
      <t xml:space="preserve">2
</t>
    </r>
    <r>
      <rPr>
        <sz val="6"/>
        <rFont val="Calibri"/>
        <family val="2"/>
        <charset val="1"/>
      </rPr>
      <t xml:space="preserve">
</t>
    </r>
    <r>
      <rPr>
        <sz val="8"/>
        <rFont val="Calibri"/>
        <family val="2"/>
        <charset val="1"/>
      </rPr>
      <t xml:space="preserve">Bitte nur eine Prüfung pro Zeile eintragen!
(Bezeichnung laut Transcript)</t>
    </r>
  </si>
  <si>
    <t xml:space="preserve">
abgelegt wo:
I; A; H; W3</t>
  </si>
  <si>
    <r>
      <rPr>
        <sz val="12"/>
        <color theme="1"/>
        <rFont val="Calibri"/>
        <family val="2"/>
        <charset val="1"/>
      </rPr>
      <t xml:space="preserve">
Prüfungsform
</t>
    </r>
    <r>
      <rPr>
        <sz val="8"/>
        <color theme="1"/>
        <rFont val="Calibri"/>
        <family val="2"/>
        <charset val="1"/>
      </rPr>
      <t xml:space="preserve">(Klausur,
Hausarbeit,
mdl. Prüfung etc.)</t>
    </r>
  </si>
  <si>
    <r>
      <rPr>
        <sz val="12"/>
        <rFont val="Calibri"/>
        <family val="2"/>
        <charset val="1"/>
      </rPr>
      <t xml:space="preserve">
erwor-
bene Credits
</t>
    </r>
    <r>
      <rPr>
        <sz val="8"/>
        <rFont val="Calibri"/>
        <family val="2"/>
        <charset val="1"/>
      </rPr>
      <t xml:space="preserve">(laut Transcript)</t>
    </r>
  </si>
  <si>
    <r>
      <rPr>
        <sz val="12"/>
        <color theme="1"/>
        <rFont val="Calibri"/>
        <family val="2"/>
        <charset val="1"/>
      </rPr>
      <t xml:space="preserve">
Note
</t>
    </r>
    <r>
      <rPr>
        <sz val="8"/>
        <color theme="1"/>
        <rFont val="Calibri"/>
        <family val="2"/>
        <charset val="1"/>
      </rPr>
      <t xml:space="preserve">
(laut
Transcript)</t>
    </r>
  </si>
  <si>
    <t xml:space="preserve">
M. ID</t>
  </si>
  <si>
    <t xml:space="preserve">
für folgende Prüfungen:
(Bitte nur die laufende Nummer aus der Anlage „Prüfungsübersicht“ eintragen; der Name der Prüfung wird automatisch ergänzt)</t>
  </si>
  <si>
    <r>
      <rPr>
        <b val="true"/>
        <sz val="12"/>
        <rFont val="Calibri"/>
        <family val="2"/>
        <charset val="1"/>
      </rPr>
      <t xml:space="preserve">
Prüfung wird anerkannt für: 
</t>
    </r>
    <r>
      <rPr>
        <sz val="12"/>
        <rFont val="Calibri"/>
        <family val="2"/>
        <charset val="1"/>
      </rPr>
      <t xml:space="preserve">Pool / Prüfungsnr. / Prüfung
</t>
    </r>
    <r>
      <rPr>
        <sz val="8"/>
        <rFont val="Calibri"/>
        <family val="2"/>
        <charset val="1"/>
      </rPr>
      <t xml:space="preserve">(Bitte nur die laufende Nummer aus der Anlage „Prüfungsübersicht“ eintragen; der Name der Prüfung wird automatisch ergänzt)</t>
    </r>
  </si>
  <si>
    <r>
      <rPr>
        <b val="true"/>
        <sz val="14"/>
        <rFont val="Calibri"/>
        <family val="2"/>
        <charset val="1"/>
      </rPr>
      <t xml:space="preserve">
</t>
    </r>
    <r>
      <rPr>
        <b val="true"/>
        <sz val="8"/>
        <rFont val="Calibri"/>
        <family val="2"/>
        <charset val="1"/>
      </rPr>
      <t xml:space="preserve">Ja / Nein</t>
    </r>
    <r>
      <rPr>
        <b val="true"/>
        <vertAlign val="superscript"/>
        <sz val="8"/>
        <rFont val="Calibri"/>
        <family val="2"/>
        <charset val="1"/>
      </rPr>
      <t xml:space="preserve">4</t>
    </r>
  </si>
  <si>
    <t xml:space="preserve">
aner-
kannte
Credits</t>
  </si>
  <si>
    <r>
      <rPr>
        <b val="true"/>
        <sz val="12"/>
        <rFont val="Calibri"/>
        <family val="2"/>
        <charset val="1"/>
      </rPr>
      <t xml:space="preserve">
Note</t>
    </r>
    <r>
      <rPr>
        <b val="true"/>
        <vertAlign val="superscript"/>
        <sz val="12"/>
        <rFont val="Calibri"/>
        <family val="2"/>
        <charset val="1"/>
      </rPr>
      <t xml:space="preserve">5</t>
    </r>
  </si>
  <si>
    <t xml:space="preserve">Antrag geprüft durch</t>
  </si>
  <si>
    <r>
      <rPr>
        <b val="true"/>
        <sz val="10"/>
        <color theme="1"/>
        <rFont val="Calibri"/>
        <family val="2"/>
        <charset val="1"/>
      </rPr>
      <t xml:space="preserve">Hinweis für Antragsteller/in:
</t>
    </r>
    <r>
      <rPr>
        <sz val="10"/>
        <color theme="1"/>
        <rFont val="Calibri"/>
        <family val="2"/>
        <charset val="1"/>
      </rPr>
      <t xml:space="preserve">Parallel zu diesem elektronischen Antrag ist die Übersendung eines durch Ihr Prüfungsamt gesiegelten und unterzeichneten Notenspiegels Ihres Prüfungsamtes bzw. Transcript of Records an den Bereich Prüfungswesen erforderlich. Hierzu bitte ausschließlich das Anschreiben </t>
    </r>
    <r>
      <rPr>
        <b val="true"/>
        <sz val="10"/>
        <color theme="1"/>
        <rFont val="Calibri"/>
        <family val="2"/>
        <charset val="1"/>
      </rPr>
      <t xml:space="preserve">„Unterlagen zum Onlineantrag“</t>
    </r>
    <r>
      <rPr>
        <sz val="10"/>
        <color theme="1"/>
        <rFont val="Calibri"/>
        <family val="2"/>
        <charset val="1"/>
      </rPr>
      <t xml:space="preserve"> – Anerkennung von Prüfungsleistungen – benutzen. Erst bei Eingang dieses Anschreibens nebst gesiegeltem und unterzeichnetem Notenspiegel bzw. Transcript of Records innerhalb der Ausschlussfrist ist eine Bearbeitung des Onlineantrages möglich.</t>
    </r>
  </si>
  <si>
    <t xml:space="preserve">Summe der anerkannten Credits:</t>
  </si>
  <si>
    <t xml:space="preserve">Dieser Bescheid ist bei der Bewerbung für ein höheres Fachsemester und bei der Einschreibung vorzulegen.</t>
  </si>
  <si>
    <r>
      <rPr>
        <b val="true"/>
        <sz val="10"/>
        <rFont val="Calibri"/>
        <family val="2"/>
        <charset val="1"/>
      </rPr>
      <t xml:space="preserve">Berechnungsgrundlage für die Einstufung:
</t>
    </r>
    <r>
      <rPr>
        <sz val="10"/>
        <rFont val="Calibri"/>
        <family val="2"/>
        <charset val="1"/>
      </rPr>
      <t xml:space="preserve">anerkannte Credits ÷ Semesterumfang
+ Basis-Einstufungs-Fachsemester</t>
    </r>
  </si>
  <si>
    <t xml:space="preserve">Ich beantrage einen Einstufungsbescheid:                                             (Zutreffendes bitte anklicken)</t>
  </si>
  <si>
    <t xml:space="preserve">. Fachsemester* möglich</t>
  </si>
  <si>
    <t xml:space="preserve">(Stand: 03.11.2022)</t>
  </si>
  <si>
    <r>
      <rPr>
        <b val="true"/>
        <vertAlign val="superscript"/>
        <sz val="13"/>
        <rFont val="Calibri"/>
        <family val="2"/>
        <charset val="1"/>
      </rPr>
      <t xml:space="preserve">1</t>
    </r>
    <r>
      <rPr>
        <b val="true"/>
        <sz val="13"/>
        <rFont val="Calibri"/>
        <family val="2"/>
        <charset val="1"/>
      </rPr>
      <t xml:space="preserve"> Studiengang, in welchem die Prüfungsleistungen erbracht wurden. Möchten Sie sich Prüfungsleistungen für unterschiedliche Studiengänge anerkennen lassen, dann stellen Sie bitte pro Studiengang einen Antrag auf Anerkennung von Prüfungsleistungen.</t>
    </r>
  </si>
  <si>
    <r>
      <rPr>
        <b val="true"/>
        <vertAlign val="superscript"/>
        <sz val="13"/>
        <rFont val="Calibri"/>
        <family val="2"/>
        <charset val="1"/>
      </rPr>
      <t xml:space="preserve">2</t>
    </r>
    <r>
      <rPr>
        <b val="true"/>
        <sz val="13"/>
        <rFont val="Calibri"/>
        <family val="2"/>
        <charset val="1"/>
      </rPr>
      <t xml:space="preserve"> einzureichende Unterlagen:</t>
    </r>
  </si>
  <si>
    <t xml:space="preserve">- aktuelleste Übersicht über erbrachte Prüfungsleistungen (durch Ihr Prüfungsamt gesiegelter und unterzeichneter Notenspiegel Ihres Prüfungsamtes bzw. Transcript of Records)</t>
  </si>
  <si>
    <t xml:space="preserve">- Prüfungsordnung sowie Modulbeschreibungen nebst Link zum Modulhandbuch Ihrer Hochschule bzw. Fakultät (gilt nicht für fakultätsinterne Wechsler)</t>
  </si>
  <si>
    <t xml:space="preserve">- Unbedenklichkeitsbescheinigung der bisherigen Hochschule (nur Inland)</t>
  </si>
  <si>
    <t xml:space="preserve">- bei einem Wechsel innerhalb der Universität-Duisburg einen tagesaktuellen Notenspiegel</t>
  </si>
  <si>
    <r>
      <rPr>
        <b val="true"/>
        <vertAlign val="superscript"/>
        <sz val="13"/>
        <rFont val="Calibri"/>
        <family val="2"/>
        <charset val="1"/>
      </rPr>
      <t xml:space="preserve">3</t>
    </r>
    <r>
      <rPr>
        <b val="true"/>
        <sz val="13"/>
        <rFont val="Calibri"/>
        <family val="2"/>
        <charset val="1"/>
      </rPr>
      <t xml:space="preserve"> Wo wurde die Prüfung abgelegt:</t>
    </r>
  </si>
  <si>
    <t xml:space="preserve">I = Inland; A = Ausland; H = Hochschule; W = Weitere ("Außerhalb des Hochschulwesens" - z.B. Praktika, Weiterbildung)</t>
  </si>
  <si>
    <r>
      <rPr>
        <b val="true"/>
        <vertAlign val="superscript"/>
        <sz val="13"/>
        <rFont val="Calibri"/>
        <family val="2"/>
        <charset val="1"/>
      </rPr>
      <t xml:space="preserve">4</t>
    </r>
    <r>
      <rPr>
        <b val="true"/>
        <sz val="13"/>
        <rFont val="Calibri"/>
        <family val="2"/>
        <charset val="1"/>
      </rPr>
      <t xml:space="preserve"> Ablehnungsgründe (weitere Erläuterungen ggf. auf Seite 4 ergänzen):</t>
    </r>
  </si>
  <si>
    <t xml:space="preserve">A</t>
  </si>
  <si>
    <t xml:space="preserve">Die anzuerkennende Leistung bzw. das entsprechende Modul ist keiner Leistung aus dem Modulhandbuch zugeordnet worden. </t>
  </si>
  <si>
    <t xml:space="preserve">B</t>
  </si>
  <si>
    <t xml:space="preserve">Die eingereichten Unterlagen sind unvollständig und/oder nicht aussagekräftig.</t>
  </si>
  <si>
    <t xml:space="preserve">C</t>
  </si>
  <si>
    <t xml:space="preserve">Das entsprechende Modul ist nicht Bestandteil des Modulhandbuches des jetzigen Studienganges.</t>
  </si>
  <si>
    <t xml:space="preserve">D</t>
  </si>
  <si>
    <t xml:space="preserve">Der vorliegende Workload oder ECTS-Credit und daher das fachlich einschlägige Grundlagenwissen des anzuerkennenden Modules sind wesentlich ungleich. </t>
  </si>
  <si>
    <t xml:space="preserve">E</t>
  </si>
  <si>
    <t xml:space="preserve">Das fachlich einschlägige Grundlagenwissen weicht wesentlich von dem entsprechenden Modul des jetzigen Studienganges ab.</t>
  </si>
  <si>
    <t xml:space="preserve">F</t>
  </si>
  <si>
    <t xml:space="preserve">Die Methodenkompetenzen (Qualifikationsziele) weichen wesentlich von dem entsprechenden Modul des jetzigen Studienganges ab.</t>
  </si>
  <si>
    <t xml:space="preserve">G
</t>
  </si>
  <si>
    <t xml:space="preserve">Es bestehen gravierende Niveauunterschiede zwischen der anzuerkennenden Leistung und dem entsprechenden Modul im jetzigen Studiengang
(z. B. Bachelor-/Mastermodul, anwendungs- bzw. forschungsorientierte Ausrichtung).</t>
  </si>
  <si>
    <t xml:space="preserve">H</t>
  </si>
  <si>
    <t xml:space="preserve">Die anzuerkennende Leistung enthält aufgrund der Weiterentwicklung des Faches überholtes fachlich einschlägiges Grundlagenwissen.</t>
  </si>
  <si>
    <t xml:space="preserve">I
</t>
  </si>
  <si>
    <t xml:space="preserve">Nur bei UAR-/Mobilitäts-/Auslandsmodulen: Die anzuerkennende Leistung entspricht nicht dem Profil, der Qualität, den Ausbildungsinhalten, den Kompetenzzielen des Wahlpflichtbereiches.</t>
  </si>
  <si>
    <t xml:space="preserve">J</t>
  </si>
  <si>
    <t xml:space="preserve">Das Thema der Abschlussarbeit wäre in dieser Form nicht vom Prüfungsausschuss genehmigt worden.</t>
  </si>
  <si>
    <t xml:space="preserve">K</t>
  </si>
  <si>
    <t xml:space="preserve">Weitere Gründe für die Nichtanerkennung bzw. Anmerkungen:</t>
  </si>
  <si>
    <t xml:space="preserve">L</t>
  </si>
  <si>
    <t xml:space="preserve">Der Wahlpflichtbereich ist bereits ausgeschöpft. Es handelt sich daher um eine Zusatzleistung, welche nach Rechtsauffassung der Stabstelle Justitiariat nicht anerkannt wird.
Die besten Leistungen wurden im Wahlpflichtbereich berücksichtigt.</t>
  </si>
  <si>
    <t xml:space="preserve">M
</t>
  </si>
  <si>
    <t xml:space="preserve">Nur bei Berufsfeldpraktikum, Praxissemester und Abschlussarbeit: Die Leistung wird anerkannt. Allerdings werden diese Credits nicht der beruflichen Fachrichtung zugeordnet und daher nicht bei der Einstufung berücksichtigt.</t>
  </si>
  <si>
    <t xml:space="preserve">N</t>
  </si>
  <si>
    <t xml:space="preserve">Die Leistung wird anerkannt. Allerdings wird die Leistung der kleinen beruflichen Fachrichtung zugeordnet und daher nicht bei der Einstufung berücksichtigt.</t>
  </si>
  <si>
    <t xml:space="preserve">Weitere Gründe für die Nichtanerkennung bzw. Anmerkungen (Punkt K):</t>
  </si>
  <si>
    <t xml:space="preserve">Begründung</t>
  </si>
  <si>
    <r>
      <rPr>
        <b val="true"/>
        <vertAlign val="superscript"/>
        <sz val="13"/>
        <rFont val="Calibri"/>
        <family val="2"/>
        <charset val="1"/>
      </rPr>
      <t xml:space="preserve">5</t>
    </r>
    <r>
      <rPr>
        <b val="true"/>
        <sz val="13"/>
        <rFont val="Calibri"/>
        <family val="2"/>
        <charset val="1"/>
      </rPr>
      <t xml:space="preserve"> Bei inländischen Leistungen werden die Noten übernommen. Bei ausländischen Leistungen werden die Noten mit Hilfe der modifizierten Bayerischen Formel umgerechnet.</t>
    </r>
  </si>
  <si>
    <r>
      <rPr>
        <b val="true"/>
        <vertAlign val="superscript"/>
        <sz val="13"/>
        <rFont val="Calibri"/>
        <family val="2"/>
        <charset val="1"/>
      </rPr>
      <t xml:space="preserve">*</t>
    </r>
    <r>
      <rPr>
        <b val="true"/>
        <sz val="13"/>
        <rFont val="Calibri"/>
        <family val="2"/>
        <charset val="1"/>
      </rPr>
      <t xml:space="preserve"> hilfsweise: nächstniedrigere Semester</t>
    </r>
  </si>
  <si>
    <t xml:space="preserve">Rechtsbehelfsbelehrung:</t>
  </si>
  <si>
    <r>
      <rPr>
        <sz val="13"/>
        <rFont val="Calibri"/>
        <family val="2"/>
        <charset val="1"/>
      </rPr>
      <t xml:space="preserve">Gegen diese Entscheidung kann </t>
    </r>
    <r>
      <rPr>
        <b val="true"/>
        <sz val="13"/>
        <rFont val="Calibri"/>
        <family val="2"/>
        <charset val="1"/>
      </rPr>
      <t xml:space="preserve">innerhalb eines Monats</t>
    </r>
    <r>
      <rPr>
        <sz val="13"/>
        <rFont val="Calibri"/>
        <family val="2"/>
        <charset val="1"/>
      </rPr>
      <t xml:space="preserve"> nach Zustellung Klage erhoben werden. Die Klage ist beim Verwaltungsgericht in Gelsenkirchen, Bahnhofsvorplatz 3, 45879 Gelsenkirchen, schriftlich oder zur Niederschrift des Urkundsbeamten der Geschäftsstelle einzulegen.</t>
    </r>
  </si>
  <si>
    <t xml:space="preserve">Hinweis:</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</si>
  <si>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</si>
  <si>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 xml:space="preserve">Mit freundlichen Grüßen</t>
  </si>
  <si>
    <t xml:space="preserve">__________________________________________</t>
  </si>
  <si>
    <t xml:space="preserve">(Unterschrift)</t>
  </si>
  <si>
    <t xml:space="preserve">Header</t>
  </si>
  <si>
    <t xml:space="preserve">Modul ID</t>
  </si>
  <si>
    <t xml:space="preserve">Pool</t>
  </si>
  <si>
    <t xml:space="preserve">Prüf.Nr.</t>
  </si>
  <si>
    <t xml:space="preserve">Name</t>
  </si>
  <si>
    <t xml:space="preserve">Credits</t>
  </si>
  <si>
    <t xml:space="preserve">Pflichtbereich I: Software Engineering</t>
  </si>
  <si>
    <t xml:space="preserve">ZED</t>
  </si>
  <si>
    <t xml:space="preserve">Einführung in das Software Engineering</t>
  </si>
  <si>
    <t xml:space="preserve">Requirements Engineering </t>
  </si>
  <si>
    <t xml:space="preserve">Software-Architekturen</t>
  </si>
  <si>
    <t xml:space="preserve">Software Entwicklung und Programmierung (SEP)</t>
  </si>
  <si>
    <t xml:space="preserve">Qualitätssicherung und Qualitätsmanagement</t>
  </si>
  <si>
    <t xml:space="preserve">Application Management</t>
  </si>
  <si>
    <t xml:space="preserve">Web Technologies</t>
  </si>
  <si>
    <t xml:space="preserve">Pflichtbereich II: Programmierung und Entwicklung</t>
  </si>
  <si>
    <t xml:space="preserve">Einführung in die Programmierung</t>
  </si>
  <si>
    <t xml:space="preserve">Rechnerstrukturen und Betriebssysteme</t>
  </si>
  <si>
    <t xml:space="preserve">Datenbankmanagementsysteme</t>
  </si>
  <si>
    <t xml:space="preserve">Datenstrukturen und Algorithmen</t>
  </si>
  <si>
    <t xml:space="preserve">Grundlagen des Maschinellen Lernens</t>
  </si>
  <si>
    <t xml:space="preserve">Pflichtbereich III: Technologische Grundlagen </t>
  </si>
  <si>
    <t xml:space="preserve">Cybersicherheit</t>
  </si>
  <si>
    <t xml:space="preserve">Kommunikationsnetze</t>
  </si>
  <si>
    <t xml:space="preserve">Mensch Computer Interaktion</t>
  </si>
  <si>
    <t xml:space="preserve">Pflichtbereich IV: Grundbegriffe der Theoretischen Informatik</t>
  </si>
  <si>
    <t xml:space="preserve">Modelle der Informatik</t>
  </si>
  <si>
    <t xml:space="preserve">Berechenbarkeit und Komplexität</t>
  </si>
  <si>
    <t xml:space="preserve">Pflichtbereich V: Mathematische Grundlagen </t>
  </si>
  <si>
    <t xml:space="preserve">Lineare Algebra für Informatiker und Wirtschaftsinformatiker</t>
  </si>
  <si>
    <t xml:space="preserve">Analysis für Informatiker und Wirtschaftsinformatiker</t>
  </si>
  <si>
    <t xml:space="preserve">Stochastik für Informatiker</t>
  </si>
  <si>
    <t xml:space="preserve">Wahlpflichtbereich Wirtschaftswissenschaften und Wirtschaftsinformatik</t>
  </si>
  <si>
    <t xml:space="preserve">ZEB</t>
  </si>
  <si>
    <t xml:space="preserve">Absatzmarketing</t>
  </si>
  <si>
    <t xml:space="preserve">Einführung in die Betriebswirtschaftslehre</t>
  </si>
  <si>
    <t xml:space="preserve">Externes Rechnungswesen</t>
  </si>
  <si>
    <t xml:space="preserve">Grundzüge der Unternehmensbesteuerung</t>
  </si>
  <si>
    <t xml:space="preserve">Kosten- und Leistungsrechnung</t>
  </si>
  <si>
    <t xml:space="preserve">Investition und Finanzierung</t>
  </si>
  <si>
    <t xml:space="preserve">Unternehmensführung</t>
  </si>
  <si>
    <t xml:space="preserve">ZEE</t>
  </si>
  <si>
    <t xml:space="preserve">Digital Entrepreneurship </t>
  </si>
  <si>
    <t xml:space="preserve">Emerging Topics in Information Systems </t>
  </si>
  <si>
    <t xml:space="preserve">Organizational Behavior – Verhalten in Organisationen</t>
  </si>
  <si>
    <t xml:space="preserve">Unternehmensmodellierung 1</t>
  </si>
  <si>
    <t xml:space="preserve">Auslandsmodul Wirtschaftswissenschaften und Wirtschaftsinformatik</t>
  </si>
  <si>
    <t xml:space="preserve">Auslandsleistung</t>
  </si>
  <si>
    <t xml:space="preserve">UAR-Modul Wirtschaftswissenschaften und Wirtschaftsinformatik</t>
  </si>
  <si>
    <t xml:space="preserve">UAR-Leistung</t>
  </si>
  <si>
    <t xml:space="preserve">Mobilitätsmodul Wirtschaftswissenschaften und Wirtschaftsinformatik</t>
  </si>
  <si>
    <t xml:space="preserve">Mobilitätsleistung</t>
  </si>
  <si>
    <t xml:space="preserve">Wirtschaftswissenschaften und Wirtschaftsinformatik</t>
  </si>
  <si>
    <t xml:space="preserve">Wahlpflichtbereich Informatik</t>
  </si>
  <si>
    <t xml:space="preserve">Empirical Methods for Software Engineers</t>
  </si>
  <si>
    <t xml:space="preserve">Intelligent User Interfaces</t>
  </si>
  <si>
    <t xml:space="preserve">Kommunikationsnetze 2</t>
  </si>
  <si>
    <t xml:space="preserve">Konzepte und Implementierung Objektorientierter Programmiersprachen</t>
  </si>
  <si>
    <t xml:space="preserve">Programmieren in C/C++</t>
  </si>
  <si>
    <t xml:space="preserve">Reverse-Engineering Software Systems</t>
  </si>
  <si>
    <t xml:space="preserve">Systemnahe Programmierung</t>
  </si>
  <si>
    <t xml:space="preserve">Auslandsmodul 1 Informatik</t>
  </si>
  <si>
    <t xml:space="preserve">Auslandsleistung 1</t>
  </si>
  <si>
    <t xml:space="preserve">Auslandsmodul 2 Informatik</t>
  </si>
  <si>
    <t xml:space="preserve">Auslandsleistung 2</t>
  </si>
  <si>
    <t xml:space="preserve">UAR-Modul 1 Informatik</t>
  </si>
  <si>
    <t xml:space="preserve">UAR-Leistung 1</t>
  </si>
  <si>
    <t xml:space="preserve">UAR-Modul 2 Informatik</t>
  </si>
  <si>
    <t xml:space="preserve">UAR-Leistung 2</t>
  </si>
  <si>
    <t xml:space="preserve">Mobilitätsmodul 1 Informatik</t>
  </si>
  <si>
    <t xml:space="preserve">Mobilitätsleistung 1</t>
  </si>
  <si>
    <t xml:space="preserve">Mobilitätsmodul 2 Informatik</t>
  </si>
  <si>
    <t xml:space="preserve">Mobilitätsleistung 2</t>
  </si>
  <si>
    <t xml:space="preserve">Embedded Systems</t>
  </si>
  <si>
    <t xml:space="preserve">Multimedia Systeme </t>
  </si>
  <si>
    <t xml:space="preserve">Programmanalyse </t>
  </si>
  <si>
    <t xml:space="preserve">Programmieren in C</t>
  </si>
  <si>
    <t xml:space="preserve">Digitale Medien</t>
  </si>
  <si>
    <t xml:space="preserve">Internet-Technologie und Web Engineering</t>
  </si>
  <si>
    <t xml:space="preserve">Informatik</t>
  </si>
  <si>
    <t xml:space="preserve">Schlüsselqualifikationen</t>
  </si>
  <si>
    <t xml:space="preserve">Studium liberale</t>
  </si>
  <si>
    <t xml:space="preserve">Einführung in die Differentialgleichungen und in die Differenzgleichungen</t>
  </si>
  <si>
    <t xml:space="preserve">Einführung in die Codierungstheorie</t>
  </si>
  <si>
    <t xml:space="preserve">Einführung in das nationale und europäische Recht</t>
  </si>
  <si>
    <t xml:space="preserve">Kurven zweiter Ordnung und ihre Anwendungen</t>
  </si>
  <si>
    <t xml:space="preserve">Seminarbereich</t>
  </si>
  <si>
    <t xml:space="preserve">Seminar</t>
  </si>
  <si>
    <t xml:space="preserve">Bachelorprojekt</t>
  </si>
  <si>
    <t xml:space="preserve">Bachelorarbeit</t>
  </si>
  <si>
    <t xml:space="preserve">Advanced Topics in Embedded Systems </t>
  </si>
  <si>
    <t xml:space="preserve">Formale Methoden des Software Engineering</t>
  </si>
  <si>
    <t xml:space="preserve">Kommunikationsnetze 2 </t>
  </si>
  <si>
    <t xml:space="preserve">Mathematische Algorithmen der Informatik</t>
  </si>
  <si>
    <t xml:space="preserve">Fortgeschrittene Themen der Mensch Computer-Interaktion</t>
  </si>
  <si>
    <t xml:space="preserve">Pervasive Computing </t>
  </si>
  <si>
    <t xml:space="preserve">Secure Software Systems </t>
  </si>
  <si>
    <t xml:space="preserve">Software-Qualitätssicherung</t>
  </si>
  <si>
    <t xml:space="preserve">Engineering ML-based Systems </t>
  </si>
  <si>
    <t xml:space="preserve">Human Computer Interaction</t>
  </si>
  <si>
    <t xml:space="preserve">Methods of Real-time Networking</t>
  </si>
  <si>
    <t xml:space="preserve">Software-defined Networking </t>
  </si>
  <si>
    <t xml:space="preserve">Strategisches Produktionsmanagement</t>
  </si>
  <si>
    <t xml:space="preserve">ZKD</t>
  </si>
  <si>
    <t xml:space="preserve">Peer-to-Peer Systeme </t>
  </si>
  <si>
    <t xml:space="preserve">Paradigmen und Konzepte der Softwareentwicklung </t>
  </si>
  <si>
    <t xml:space="preserve">Sicherheit in Kryptowährungen und Blockchain Technologien</t>
  </si>
  <si>
    <r>
      <rPr>
        <sz val="12"/>
        <color theme="1"/>
        <rFont val="Calibri"/>
        <family val="2"/>
        <charset val="1"/>
      </rPr>
      <t xml:space="preserve">  </t>
    </r>
    <r>
      <rPr>
        <sz val="11"/>
        <rFont val="Calibri"/>
        <family val="1"/>
        <charset val="1"/>
      </rPr>
      <t xml:space="preserve">Distributed Systems</t>
    </r>
  </si>
  <si>
    <t xml:space="preserve">Learning Analytics </t>
  </si>
  <si>
    <t xml:space="preserve">Formale Aspekte der Software-Sicherheit und Kryptographie</t>
  </si>
  <si>
    <t xml:space="preserve">Fortgeschrittene Aspekte der Informatik</t>
  </si>
  <si>
    <t xml:space="preserve">Auslandsleistung 1 </t>
  </si>
  <si>
    <t xml:space="preserve">Auslandsleistung 3</t>
  </si>
  <si>
    <t xml:space="preserve">Auslandsleistung 4</t>
  </si>
  <si>
    <t xml:space="preserve">Auslandsleistung 5</t>
  </si>
  <si>
    <t xml:space="preserve">UAR-Leistung 1 </t>
  </si>
  <si>
    <t xml:space="preserve">UAR-Leistung 3</t>
  </si>
  <si>
    <t xml:space="preserve">Mobilitätsleistung 3</t>
  </si>
  <si>
    <t xml:space="preserve">Masterprojekt I </t>
  </si>
  <si>
    <t xml:space="preserve">Masterprojekt II</t>
  </si>
  <si>
    <t xml:space="preserve">Masterprojekt III</t>
  </si>
  <si>
    <t xml:space="preserve">SNE</t>
  </si>
  <si>
    <t xml:space="preserve">Masterarbeit</t>
  </si>
  <si>
    <t xml:space="preserve">Einstufung in höhere Fachsemester</t>
  </si>
  <si>
    <t xml:space="preserve">Berechnungshilfe für die Einstufung in höhere Fachsemester gem. UDE-Auslegung des § 63a Abs. 4 HG</t>
  </si>
  <si>
    <t xml:space="preserve">Anzahl der anerkannten Credits multipliziert mit der Regelstudienzeit und dividiert durch die Gesamtsumme der Credits des Studiengangs. Das Ergebnis wird bei einer Nachkommastelle kleiner als fünf auf ganze Semester abgerundet, ansonsten wird auf ganze Semester abgerundet. Es wird in das nächst höhere Fachsemester eingestuft (Ergebnis + 1 Semester).</t>
  </si>
  <si>
    <t xml:space="preserve">Zur Berechnung bitte anerkannt Credits eingeben:</t>
  </si>
  <si>
    <t xml:space="preserve">Studiengang:</t>
  </si>
  <si>
    <t xml:space="preserve">Bachelor</t>
  </si>
  <si>
    <t xml:space="preserve">Master</t>
  </si>
  <si>
    <t xml:space="preserve">(nicht Lehramt)</t>
  </si>
  <si>
    <t xml:space="preserve">Lehramt (1 Fach)</t>
  </si>
  <si>
    <t xml:space="preserve">Lehramt gbF</t>
  </si>
  <si>
    <t xml:space="preserve">Lehramt kbF</t>
  </si>
  <si>
    <t xml:space="preserve">RegelstudienzeitFaktor:</t>
  </si>
  <si>
    <t xml:space="preserve">Gesamtumfang:</t>
  </si>
  <si>
    <t xml:space="preserve">Einstufungsfaktor:</t>
  </si>
  <si>
    <t xml:space="preserve">Semesterumfang in CP:</t>
  </si>
  <si>
    <t xml:space="preserve">CreditsFaktorisiert</t>
  </si>
  <si>
    <t xml:space="preserve">Fachsemester in das eingestuft wird:</t>
  </si>
  <si>
    <t xml:space="preserve">StudiengangsName optional; StudiengangsTyp bitte anhand der Spalte oben eintragen</t>
  </si>
  <si>
    <t xml:space="preserve">Studiengangkürzel</t>
  </si>
  <si>
    <t xml:space="preserve">StudiengangsTyp</t>
  </si>
  <si>
    <t xml:space="preserve">SemesterUmfang</t>
  </si>
  <si>
    <t xml:space="preserve">AnsprechpartnerZPA</t>
  </si>
  <si>
    <t xml:space="preserve">Spalte5</t>
  </si>
  <si>
    <t xml:space="preserve">Spalte4</t>
  </si>
  <si>
    <t xml:space="preserve">Spalte3</t>
  </si>
  <si>
    <t xml:space="preserve">Spalte2</t>
  </si>
  <si>
    <t xml:space="preserve">Spalte1</t>
  </si>
  <si>
    <t xml:space="preserve">EinstufungsFaktorKBF</t>
  </si>
  <si>
    <t xml:space="preserve">FachsemestermodifikatorKBF</t>
  </si>
  <si>
    <t xml:space="preserve">Prüfungsauschuss</t>
  </si>
  <si>
    <t xml:space="preserve">Svenja Dahl</t>
  </si>
  <si>
    <t xml:space="preserve">Der Vorsitzende des Prüfungsauschusses Informatik</t>
  </si>
  <si>
    <t xml:space="preserve">MA SNE</t>
  </si>
  <si>
    <t xml:space="preserve">M</t>
  </si>
  <si>
    <t xml:space="preserve">VorsitzendePA</t>
  </si>
  <si>
    <t xml:space="preserve">Univ.-Prof. Dr. W. Hamann</t>
  </si>
  <si>
    <t xml:space="preserve">Univ.-Prof. Dr. W. Hamann, i. V. AkadOR B. Tasche</t>
  </si>
  <si>
    <t xml:space="preserve">Univ.-Prof. Dr. V. Gruhn</t>
  </si>
  <si>
    <t xml:space="preserve">Univ.-Prof. Dr. V. Gruhn, i. V. AkadOR B. Tasche</t>
  </si>
  <si>
    <t xml:space="preserve">Univ.-Prof. Dr. T. Brinda</t>
  </si>
  <si>
    <t xml:space="preserve">Univ.-Prof. Dr. T. Brinda, i. V. AkadOR B. Tasche</t>
  </si>
  <si>
    <t xml:space="preserve">Univ.-Prof. Dr. J. Wasem</t>
  </si>
  <si>
    <t xml:space="preserve">Univ.-Prof. Dr. J. Wasem, i. V. AkadOR B. Tasche</t>
  </si>
  <si>
    <t xml:space="preserve">Univ.-Prof. Dr. U. Frank</t>
  </si>
  <si>
    <t xml:space="preserve">Univ.-Prof. Dr. U. Frank, i. V. AkadOR B. Tasche</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</si>
</sst>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0.0"/>
    <numFmt numFmtId="169" formatCode="General"/>
    <numFmt numFmtId="170" formatCode="0.0000"/>
  </numFmts>
  <fonts count="41">
    <font>
      <sz val="12"/>
      <color theme="1"/>
      <name val="Calibri"/>
      <family val="2"/>
      <charset val="1"/>
    </font>
    <font>
      <sz val="10"/>
      <name val="Arial"/>
      <family val="0"/>
    </font>
    <font>
      <sz val="10"/>
      <name val="Arial"/>
      <family val="0"/>
    </font>
    <font>
      <sz val="10"/>
      <name val="Arial"/>
      <family val="0"/>
    </font>
    <font>
      <b val="true"/>
      <sz val="10"/>
      <color theme="1"/>
      <name val="Arial"/>
      <family val="2"/>
      <charset val="1"/>
    </font>
    <font>
      <b val="true"/>
      <sz val="10"/>
      <color theme="0"/>
      <name val="Arial"/>
      <family val="2"/>
      <charset val="1"/>
    </font>
    <font>
      <sz val="11"/>
      <color theme="1"/>
      <name val="Calibri"/>
      <family val="2"/>
      <charset val="1"/>
    </font>
    <font>
      <b val="true"/>
      <sz val="18"/>
      <name val="Calibri"/>
      <family val="2"/>
      <charset val="1"/>
    </font>
    <font>
      <sz val="10"/>
      <name val="Calibri"/>
      <family val="2"/>
      <charset val="1"/>
    </font>
    <font>
      <b val="true"/>
      <sz val="12"/>
      <color theme="1"/>
      <name val="Calibri"/>
      <family val="2"/>
      <charset val="1"/>
    </font>
    <font>
      <u val="single"/>
      <sz val="12"/>
      <color theme="10"/>
      <name val="Calibri"/>
      <family val="2"/>
      <charset val="1"/>
    </font>
    <font>
      <sz val="10"/>
      <color theme="1"/>
      <name val="Calibri"/>
      <family val="2"/>
      <charset val="1"/>
    </font>
    <font>
      <b val="true"/>
      <i val="true"/>
      <sz val="12"/>
      <color theme="1"/>
      <name val="Calibri"/>
      <family val="2"/>
      <charset val="1"/>
    </font>
    <font>
      <b val="true"/>
      <sz val="12"/>
      <name val="Calibri"/>
      <family val="2"/>
      <charset val="1"/>
    </font>
    <font>
      <b val="true"/>
      <sz val="8"/>
      <name val="Calibri"/>
      <family val="2"/>
      <charset val="1"/>
    </font>
    <font>
      <b val="true"/>
      <vertAlign val="superscript"/>
      <sz val="12"/>
      <name val="Calibri"/>
      <family val="2"/>
      <charset val="1"/>
    </font>
    <font>
      <sz val="12"/>
      <color rgb="FFFF0000"/>
      <name val="Calibri"/>
      <family val="2"/>
      <charset val="1"/>
    </font>
    <font>
      <sz val="12"/>
      <color rgb="FF0070C0"/>
      <name val="Calibri"/>
      <family val="2"/>
      <charset val="1"/>
    </font>
    <font>
      <b val="true"/>
      <sz val="11"/>
      <name val="Calibri"/>
      <family val="2"/>
      <charset val="1"/>
    </font>
    <font>
      <sz val="12"/>
      <name val="Calibri"/>
      <family val="2"/>
      <charset val="1"/>
    </font>
    <font>
      <vertAlign val="superscript"/>
      <sz val="12"/>
      <name val="Calibri"/>
      <family val="2"/>
      <charset val="1"/>
    </font>
    <font>
      <sz val="6"/>
      <name val="Calibri"/>
      <family val="2"/>
      <charset val="1"/>
    </font>
    <font>
      <sz val="8"/>
      <name val="Calibri"/>
      <family val="2"/>
      <charset val="1"/>
    </font>
    <font>
      <sz val="8"/>
      <color theme="1"/>
      <name val="Calibri"/>
      <family val="2"/>
      <charset val="1"/>
    </font>
    <font>
      <b val="true"/>
      <sz val="14"/>
      <name val="Calibri"/>
      <family val="2"/>
      <charset val="1"/>
    </font>
    <font>
      <b val="true"/>
      <vertAlign val="superscript"/>
      <sz val="8"/>
      <name val="Calibri"/>
      <family val="2"/>
      <charset val="1"/>
    </font>
    <font>
      <sz val="8"/>
      <color rgb="FFFF0000"/>
      <name val="Calibri"/>
      <family val="2"/>
      <charset val="1"/>
    </font>
    <font>
      <b val="true"/>
      <sz val="10"/>
      <color theme="1"/>
      <name val="Calibri"/>
      <family val="2"/>
      <charset val="1"/>
    </font>
    <font>
      <b val="true"/>
      <sz val="10"/>
      <name val="Calibri"/>
      <family val="2"/>
      <charset val="1"/>
    </font>
    <font>
      <sz val="11.5"/>
      <color theme="1"/>
      <name val="Calibri"/>
      <family val="2"/>
      <charset val="1"/>
    </font>
    <font>
      <b val="true"/>
      <sz val="11"/>
      <color theme="1"/>
      <name val="Calibri"/>
      <family val="2"/>
      <charset val="1"/>
    </font>
    <font>
      <b val="true"/>
      <vertAlign val="superscript"/>
      <sz val="13"/>
      <name val="Calibri"/>
      <family val="2"/>
      <charset val="1"/>
    </font>
    <font>
      <b val="true"/>
      <sz val="13"/>
      <name val="Calibri"/>
      <family val="2"/>
      <charset val="1"/>
    </font>
    <font>
      <sz val="13"/>
      <name val="Calibri"/>
      <family val="2"/>
      <charset val="1"/>
    </font>
    <font>
      <sz val="12"/>
      <color rgb="FF00B050"/>
      <name val="Calibri"/>
      <family val="2"/>
      <charset val="1"/>
    </font>
    <font>
      <sz val="13"/>
      <color theme="1"/>
      <name val="Calibri"/>
      <family val="2"/>
      <charset val="1"/>
    </font>
    <font>
      <sz val="12"/>
      <color rgb="FF000000"/>
      <name val="Times New Roman"/>
      <family val="0"/>
    </font>
    <font>
      <sz val="11"/>
      <name val="Calibri"/>
      <family val="1"/>
      <charset val="1"/>
    </font>
    <font>
      <b val="true"/>
      <sz val="20"/>
      <name val="Calibri"/>
      <family val="2"/>
      <charset val="1"/>
    </font>
    <font>
      <sz val="9"/>
      <color theme="1"/>
      <name val="Calibri"/>
      <family val="2"/>
      <charset val="1"/>
    </font>
    <font>
      <b val="true"/>
      <sz val="9"/>
      <color theme="1"/>
      <name val="Calibri"/>
      <family val="2"/>
      <charset val="1"/>
    </font>
  </fonts>
  <fills count="9">
    <fill>
      <patternFill patternType="none"/>
    </fill>
    <fill>
      <patternFill patternType="gray125"/>
    </fill>
    <fill>
      <patternFill patternType="solid">
        <fgColor rgb="FFFFFF99"/>
        <bgColor rgb="FFFFFFCC"/>
      </patternFill>
    </fill>
    <fill>
      <patternFill patternType="solid">
        <fgColor theme="6" tint="-0.25"/>
        <bgColor rgb="FF808080"/>
      </patternFill>
    </fill>
    <fill>
      <patternFill patternType="solid">
        <fgColor rgb="FFCCFFFF"/>
        <bgColor rgb="FFCCFFFF"/>
      </patternFill>
    </fill>
    <fill>
      <patternFill patternType="solid">
        <fgColor rgb="FFDDD9C4"/>
        <bgColor rgb="FFFFCC99"/>
      </patternFill>
    </fill>
    <fill>
      <patternFill patternType="solid">
        <fgColor rgb="FF99FF66"/>
        <bgColor rgb="FF99CC00"/>
      </patternFill>
    </fill>
    <fill>
      <patternFill patternType="solid">
        <fgColor rgb="FFC5BE9B"/>
        <bgColor rgb="FFDDD9C4"/>
      </patternFill>
    </fill>
    <fill>
      <patternFill patternType="solid">
        <fgColor rgb="FFFF99FF"/>
        <bgColor rgb="FFCC99FF"/>
      </patternFill>
    </fill>
  </fills>
  <borders count="49">
    <border diagonalUp="false" diagonalDown="false">
      <left/>
      <right/>
      <top/>
      <bottom/>
      <diagonal/>
    </border>
    <border diagonalUp="false" diagonalDown="false">
      <left/>
      <right/>
      <top style="thin">
        <color theme="0" tint="-0.5"/>
      </top>
      <bottom/>
      <diagonal/>
    </border>
    <border diagonalUp="false" diagonalDown="false">
      <left style="thick">
        <color rgb="FF00B050"/>
      </left>
      <right style="thick">
        <color rgb="FF00B050"/>
      </right>
      <top style="thick">
        <color rgb="FF00B050"/>
      </top>
      <bottom/>
      <diagonal/>
    </border>
    <border diagonalUp="false" diagonalDown="false">
      <left/>
      <right style="thick">
        <color rgb="FF00B050"/>
      </right>
      <top/>
      <bottom/>
      <diagonal/>
    </border>
    <border diagonalUp="false" diagonalDown="false">
      <left style="thick">
        <color rgb="FF00B050"/>
      </left>
      <right style="thick">
        <color rgb="FF00B050"/>
      </right>
      <top/>
      <bottom/>
      <diagonal/>
    </border>
    <border diagonalUp="false" diagonalDown="false">
      <left style="thick">
        <color rgb="FF00B050"/>
      </left>
      <right style="thick">
        <color rgb="FF00B050"/>
      </right>
      <top/>
      <bottom style="thick">
        <color rgb="FF00B050"/>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medium"/>
      <top style="thin"/>
      <bottom style="medium">
        <color rgb="FFFF0000"/>
      </bottom>
      <diagonal/>
    </border>
    <border diagonalUp="false" diagonalDown="false">
      <left style="medium"/>
      <right style="medium">
        <color rgb="FFFF0000"/>
      </right>
      <top style="medium"/>
      <bottom style="thin"/>
      <diagonal/>
    </border>
    <border diagonalUp="false" diagonalDown="false">
      <left style="medium">
        <color rgb="FFFF0000"/>
      </left>
      <right style="medium">
        <color rgb="FFFF0000"/>
      </right>
      <top style="medium">
        <color rgb="FFFF0000"/>
      </top>
      <bottom style="thin"/>
      <diagonal/>
    </border>
    <border diagonalUp="false" diagonalDown="false">
      <left style="medium"/>
      <right style="medium"/>
      <top style="thin"/>
      <bottom style="thin"/>
      <diagonal/>
    </border>
    <border diagonalUp="false" diagonalDown="false">
      <left style="medium"/>
      <right style="medium">
        <color rgb="FFFF0000"/>
      </right>
      <top style="thin"/>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medium">
        <color rgb="FFFF0000"/>
      </left>
      <right style="thin"/>
      <top style="thin"/>
      <bottom style="thin"/>
      <diagonal/>
    </border>
    <border diagonalUp="false" diagonalDown="false">
      <left style="thin"/>
      <right style="medium">
        <color rgb="FFFF0000"/>
      </right>
      <top style="thin"/>
      <bottom style="thin"/>
      <diagonal/>
    </border>
    <border diagonalUp="false" diagonalDown="false">
      <left style="medium"/>
      <right style="medium">
        <color theme="4"/>
      </right>
      <top style="thin"/>
      <bottom style="thin"/>
      <diagonal/>
    </border>
    <border diagonalUp="false" diagonalDown="false">
      <left style="medium">
        <color theme="4"/>
      </left>
      <right/>
      <top style="medium">
        <color rgb="FFFF0000"/>
      </top>
      <bottom style="thin"/>
      <diagonal/>
    </border>
    <border diagonalUp="false" diagonalDown="false">
      <left style="thin"/>
      <right style="thin"/>
      <top style="medium">
        <color rgb="FFFF0000"/>
      </top>
      <bottom style="thin"/>
      <diagonal/>
    </border>
    <border diagonalUp="false" diagonalDown="false">
      <left/>
      <right style="medium">
        <color theme="4"/>
      </right>
      <top style="medium">
        <color rgb="FFFF0000"/>
      </top>
      <bottom style="thin"/>
      <diagonal/>
    </border>
    <border diagonalUp="false" diagonalDown="false">
      <left style="medium">
        <color theme="4"/>
      </left>
      <right/>
      <top/>
      <bottom/>
      <diagonal/>
    </border>
    <border diagonalUp="false" diagonalDown="false">
      <left style="medium">
        <color theme="4"/>
      </left>
      <right style="thin"/>
      <top style="thin"/>
      <bottom style="medium">
        <color theme="4"/>
      </bottom>
      <diagonal/>
    </border>
    <border diagonalUp="false" diagonalDown="false">
      <left style="thin"/>
      <right style="medium">
        <color theme="4"/>
      </right>
      <top style="thin"/>
      <bottom/>
      <diagonal/>
    </border>
    <border diagonalUp="false" diagonalDown="false">
      <left style="medium"/>
      <right style="medium">
        <color theme="4"/>
      </right>
      <top style="thin"/>
      <bottom style="medium"/>
      <diagonal/>
    </border>
    <border diagonalUp="false" diagonalDown="false">
      <left style="thin"/>
      <right/>
      <top/>
      <bottom style="medium">
        <color theme="4"/>
      </bottom>
      <diagonal/>
    </border>
    <border diagonalUp="false" diagonalDown="false">
      <left/>
      <right style="medium">
        <color theme="4"/>
      </right>
      <top/>
      <bottom style="medium">
        <color theme="4"/>
      </bottom>
      <diagonal/>
    </border>
    <border diagonalUp="false" diagonalDown="false">
      <left/>
      <right/>
      <top style="medium"/>
      <bottom/>
      <diagonal/>
    </border>
    <border diagonalUp="false" diagonalDown="false">
      <left/>
      <right/>
      <top style="medium">
        <color theme="4"/>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thin"/>
      <right style="thin"/>
      <top/>
      <bottom/>
      <diagonal/>
    </border>
    <border diagonalUp="false" diagonalDown="false">
      <left style="medium">
        <color rgb="FFFF0000"/>
      </left>
      <right style="medium">
        <color rgb="FFFF0000"/>
      </right>
      <top style="medium">
        <color rgb="FFFF0000"/>
      </top>
      <bottom style="medium">
        <color rgb="FFFF0000"/>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bottom" textRotation="0" wrapText="false" indent="0" shrinkToFit="false"/>
    </xf>
    <xf numFmtId="164" fontId="4" fillId="2" borderId="1" applyFont="true" applyBorder="true" applyAlignment="true" applyProtection="true">
      <alignment horizontal="general" vertical="bottom" textRotation="0" wrapText="false" indent="0" shrinkToFit="false"/>
      <protection locked="true" hidden="false"/>
    </xf>
    <xf numFmtId="164" fontId="5" fillId="3"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4" borderId="1" applyFont="true" applyBorder="true" applyAlignment="true" applyProtection="true">
      <alignment horizontal="general" vertical="bottom" textRotation="0" wrapText="false" indent="0" shrinkToFit="false"/>
      <protection locked="true" hidden="false"/>
    </xf>
  </cellStyleXfs>
  <cellXfs count="1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true" indent="0" shrinkToFit="false"/>
      <protection locked="true" hidden="false"/>
    </xf>
    <xf numFmtId="164" fontId="8" fillId="0" borderId="2" xfId="0" applyFont="true" applyBorder="true" applyAlignment="true" applyProtection="true">
      <alignment horizontal="center" vertical="bottom"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right" vertical="bottom" textRotation="0" wrapText="true" indent="0" shrinkToFit="false"/>
      <protection locked="false" hidden="false"/>
    </xf>
    <xf numFmtId="164" fontId="7" fillId="0" borderId="3" xfId="0" applyFont="true" applyBorder="true" applyAlignment="true" applyProtection="true">
      <alignment horizontal="left" vertical="bottom" textRotation="0" wrapText="fals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4" fontId="10" fillId="0" borderId="0" xfId="20" applyFont="true" applyBorder="true" applyAlignment="true" applyProtection="true">
      <alignment horizontal="general" vertical="bottom" textRotation="0" wrapText="false" indent="0" shrinkToFit="false"/>
      <protection locked="false" hidden="false"/>
    </xf>
    <xf numFmtId="164" fontId="11" fillId="0" borderId="5"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9" fillId="0" borderId="6" xfId="0" applyFont="true" applyBorder="true" applyAlignment="true" applyProtection="true">
      <alignment horizontal="left" vertical="center" textRotation="0" wrapText="true" indent="0" shrinkToFit="true"/>
      <protection locked="true" hidden="false"/>
    </xf>
    <xf numFmtId="164" fontId="12" fillId="0" borderId="7" xfId="0" applyFont="true" applyBorder="true" applyAlignment="true" applyProtection="true">
      <alignment horizontal="left" vertical="center" textRotation="0" wrapText="false" indent="0" shrinkToFit="true"/>
      <protection locked="false" hidden="false"/>
    </xf>
    <xf numFmtId="164" fontId="13" fillId="0" borderId="8" xfId="0" applyFont="true" applyBorder="true" applyAlignment="true" applyProtection="true">
      <alignment horizontal="left" vertical="center" textRotation="0" wrapText="true" indent="0" shrinkToFit="true"/>
      <protection locked="true" hidden="false"/>
    </xf>
    <xf numFmtId="164" fontId="12" fillId="0" borderId="9" xfId="0" applyFont="true" applyBorder="true" applyAlignment="true" applyProtection="true">
      <alignment horizontal="left" vertical="center" textRotation="0" wrapText="false" indent="0" shrinkToFit="true"/>
      <protection locked="false" hidden="false"/>
    </xf>
    <xf numFmtId="165" fontId="12" fillId="0" borderId="9" xfId="0" applyFont="true" applyBorder="true" applyAlignment="true" applyProtection="true">
      <alignment horizontal="left" vertical="center" textRotation="0" wrapText="true" indent="0" shrinkToFit="true"/>
      <protection locked="false" hidden="false"/>
    </xf>
    <xf numFmtId="164" fontId="13" fillId="0" borderId="10" xfId="0" applyFont="true" applyBorder="true" applyAlignment="true" applyProtection="true">
      <alignment horizontal="left" vertical="center" textRotation="0" wrapText="true" indent="0" shrinkToFit="true"/>
      <protection locked="true" hidden="false"/>
    </xf>
    <xf numFmtId="165" fontId="9" fillId="0" borderId="11" xfId="0" applyFont="true" applyBorder="true" applyAlignment="true" applyProtection="true">
      <alignment horizontal="left" vertical="center" textRotation="0" wrapText="true" indent="0" shrinkToFit="true"/>
      <protection locked="true" hidden="false"/>
    </xf>
    <xf numFmtId="165" fontId="9" fillId="0" borderId="12" xfId="0" applyFont="true" applyBorder="true" applyAlignment="true" applyProtection="true">
      <alignment horizontal="general" vertical="center" textRotation="0" wrapText="true" indent="0" shrinkToFit="true"/>
      <protection locked="true" hidden="false"/>
    </xf>
    <xf numFmtId="166" fontId="11" fillId="0" borderId="13" xfId="0" applyFont="true" applyBorder="true" applyAlignment="true" applyProtection="true">
      <alignment horizontal="left" vertical="center" textRotation="0" wrapText="false" indent="0" shrinkToFit="true"/>
      <protection locked="true" hidden="false"/>
    </xf>
    <xf numFmtId="164" fontId="9" fillId="0" borderId="12" xfId="0" applyFont="true" applyBorder="true" applyAlignment="true" applyProtection="true">
      <alignment horizontal="left" vertical="center" textRotation="0" wrapText="true" indent="0" shrinkToFit="true"/>
      <protection locked="true" hidden="false"/>
    </xf>
    <xf numFmtId="167" fontId="0" fillId="0" borderId="14" xfId="0" applyFont="true" applyBorder="true" applyAlignment="true" applyProtection="true">
      <alignment horizontal="right" vertical="center" textRotation="0" wrapText="false" indent="0" shrinkToFit="true"/>
      <protection locked="true" hidden="false"/>
    </xf>
    <xf numFmtId="164" fontId="13" fillId="0" borderId="15" xfId="0" applyFont="true" applyBorder="true" applyAlignment="true" applyProtection="true">
      <alignment horizontal="center" vertical="center" textRotation="0" wrapText="true" indent="0" shrinkToFit="true"/>
      <protection locked="true" hidden="false"/>
    </xf>
    <xf numFmtId="164" fontId="9" fillId="0" borderId="16" xfId="0" applyFont="true" applyBorder="true" applyAlignment="true" applyProtection="true">
      <alignment horizontal="center" vertical="center" textRotation="0" wrapText="false" indent="0" shrinkToFit="false"/>
      <protection locked="true" hidden="false"/>
    </xf>
    <xf numFmtId="164" fontId="13" fillId="0" borderId="17" xfId="0" applyFont="true" applyBorder="true" applyAlignment="true" applyProtection="true">
      <alignment horizontal="center" vertical="center" textRotation="0" wrapText="true" indent="0" shrinkToFit="true"/>
      <protection locked="true" hidden="false"/>
    </xf>
    <xf numFmtId="164" fontId="9" fillId="0" borderId="18" xfId="0" applyFont="true" applyBorder="true" applyAlignment="true" applyProtection="true">
      <alignment horizontal="center" vertical="center" textRotation="0" wrapText="true" indent="0" shrinkToFit="true"/>
      <protection locked="true" hidden="false"/>
    </xf>
    <xf numFmtId="164" fontId="18" fillId="0" borderId="8" xfId="0" applyFont="true" applyBorder="true" applyAlignment="true" applyProtection="true">
      <alignment horizontal="center" vertical="center" textRotation="90" wrapText="true" indent="0" shrinkToFit="false"/>
      <protection locked="true" hidden="false"/>
    </xf>
    <xf numFmtId="164" fontId="19" fillId="0" borderId="19" xfId="0" applyFont="true" applyBorder="true" applyAlignment="true" applyProtection="true">
      <alignment horizontal="center" vertical="top" textRotation="0" wrapText="true" indent="0" shrinkToFit="true"/>
      <protection locked="true" hidden="false"/>
    </xf>
    <xf numFmtId="164" fontId="19" fillId="0" borderId="20" xfId="0" applyFont="true" applyBorder="true" applyAlignment="true" applyProtection="true">
      <alignment horizontal="center" vertical="top" textRotation="0" wrapText="true" indent="0" shrinkToFit="true"/>
      <protection locked="true" hidden="false"/>
    </xf>
    <xf numFmtId="164" fontId="0" fillId="0" borderId="20" xfId="0" applyFont="true" applyBorder="true" applyAlignment="true" applyProtection="true">
      <alignment horizontal="center" vertical="top" textRotation="0" wrapText="true" indent="0" shrinkToFit="true"/>
      <protection locked="true" hidden="false"/>
    </xf>
    <xf numFmtId="164" fontId="0" fillId="0" borderId="9" xfId="0" applyFont="true" applyBorder="true" applyAlignment="true" applyProtection="true">
      <alignment horizontal="center" vertical="top" textRotation="0" wrapText="true" indent="0" shrinkToFit="true"/>
      <protection locked="true" hidden="false"/>
    </xf>
    <xf numFmtId="164" fontId="0" fillId="0" borderId="21" xfId="0" applyFont="true" applyBorder="true" applyAlignment="true" applyProtection="true">
      <alignment horizontal="center" vertical="top" textRotation="0" wrapText="true" indent="0" shrinkToFit="false"/>
      <protection locked="true" hidden="false"/>
    </xf>
    <xf numFmtId="164" fontId="13" fillId="0" borderId="22" xfId="0" applyFont="true" applyBorder="true" applyAlignment="true" applyProtection="true">
      <alignment horizontal="center" vertical="top" textRotation="0" wrapText="true" indent="0" shrinkToFit="false"/>
      <protection locked="true" hidden="false"/>
    </xf>
    <xf numFmtId="164" fontId="0" fillId="0" borderId="23" xfId="0" applyFont="true" applyBorder="true" applyAlignment="true" applyProtection="true">
      <alignment horizontal="center" vertical="top" textRotation="0" wrapText="true" indent="0" shrinkToFit="false"/>
      <protection locked="true" hidden="false"/>
    </xf>
    <xf numFmtId="164" fontId="13" fillId="0" borderId="20" xfId="0" applyFont="true" applyBorder="true" applyAlignment="true" applyProtection="true">
      <alignment horizontal="center" vertical="top" textRotation="0" wrapText="true" indent="0" shrinkToFit="true"/>
      <protection locked="true" hidden="false"/>
    </xf>
    <xf numFmtId="164" fontId="24" fillId="0" borderId="20" xfId="0" applyFont="true" applyBorder="true" applyAlignment="true" applyProtection="true">
      <alignment horizontal="center" vertical="top" textRotation="0" wrapText="true" indent="0" shrinkToFit="true"/>
      <protection locked="true" hidden="false"/>
    </xf>
    <xf numFmtId="164" fontId="13" fillId="0" borderId="24" xfId="0" applyFont="true" applyBorder="true" applyAlignment="true" applyProtection="true">
      <alignment horizontal="center" vertical="top" textRotation="0" wrapText="true" indent="0" shrinkToFit="tru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13" fillId="0" borderId="8" xfId="0" applyFont="true" applyBorder="true" applyAlignment="true" applyProtection="true">
      <alignment horizontal="center" vertical="top" textRotation="0" wrapText="false" indent="0" shrinkToFit="false"/>
      <protection locked="true" hidden="false"/>
    </xf>
    <xf numFmtId="164" fontId="0" fillId="0" borderId="19" xfId="0" applyFont="false" applyBorder="true" applyAlignment="true" applyProtection="true">
      <alignment horizontal="left" vertical="top" textRotation="0" wrapText="false" indent="0" shrinkToFit="true"/>
      <protection locked="false" hidden="false"/>
    </xf>
    <xf numFmtId="164" fontId="11" fillId="0" borderId="20" xfId="0" applyFont="true" applyBorder="true" applyAlignment="true" applyProtection="true">
      <alignment horizontal="left" vertical="top" textRotation="0" wrapText="false" indent="0" shrinkToFit="true"/>
      <protection locked="false" hidden="false"/>
    </xf>
    <xf numFmtId="164" fontId="0" fillId="0" borderId="20" xfId="0" applyFont="false" applyBorder="true" applyAlignment="true" applyProtection="true">
      <alignment horizontal="left" vertical="top" textRotation="0" wrapText="false" indent="0" shrinkToFit="true"/>
      <protection locked="false" hidden="false"/>
    </xf>
    <xf numFmtId="164" fontId="0" fillId="0" borderId="20" xfId="0" applyFont="false" applyBorder="true" applyAlignment="true" applyProtection="true">
      <alignment horizontal="center" vertical="top" textRotation="0" wrapText="false" indent="0" shrinkToFit="true"/>
      <protection locked="false" hidden="false"/>
    </xf>
    <xf numFmtId="168" fontId="0" fillId="0" borderId="9" xfId="0" applyFont="false" applyBorder="true" applyAlignment="true" applyProtection="true">
      <alignment horizontal="center" vertical="top" textRotation="0" wrapText="false" indent="0" shrinkToFit="true"/>
      <protection locked="false" hidden="false"/>
    </xf>
    <xf numFmtId="164" fontId="0" fillId="0" borderId="21" xfId="0" applyFont="false" applyBorder="true" applyAlignment="true" applyProtection="true">
      <alignment horizontal="center" vertical="top" textRotation="0" wrapText="false" indent="0" shrinkToFit="true"/>
      <protection locked="false" hidden="false"/>
    </xf>
    <xf numFmtId="164" fontId="23" fillId="0" borderId="24" xfId="0" applyFont="true" applyBorder="true" applyAlignment="true" applyProtection="true">
      <alignment horizontal="left" vertical="top" textRotation="0" wrapText="false" indent="0" shrinkToFit="true"/>
      <protection locked="true" hidden="false"/>
    </xf>
    <xf numFmtId="164" fontId="0" fillId="0" borderId="23" xfId="0" applyFont="false" applyBorder="true" applyAlignment="true" applyProtection="true">
      <alignment horizontal="center" vertical="top" textRotation="0" wrapText="false" indent="0" shrinkToFit="true"/>
      <protection locked="false" hidden="false"/>
    </xf>
    <xf numFmtId="164" fontId="26" fillId="0" borderId="22" xfId="0" applyFont="true" applyBorder="true" applyAlignment="true" applyProtection="true">
      <alignment horizontal="left" vertical="top" textRotation="0" wrapText="false" indent="0" shrinkToFit="true"/>
      <protection locked="true" hidden="false"/>
    </xf>
    <xf numFmtId="164" fontId="16" fillId="0" borderId="20" xfId="0" applyFont="true" applyBorder="true" applyAlignment="true" applyProtection="true">
      <alignment horizontal="center" vertical="top" textRotation="0" wrapText="false" indent="0" shrinkToFit="false"/>
      <protection locked="false" hidden="false"/>
    </xf>
    <xf numFmtId="164" fontId="16" fillId="0" borderId="20" xfId="0" applyFont="true" applyBorder="true" applyAlignment="true" applyProtection="true">
      <alignment horizontal="center" vertical="top" textRotation="0" wrapText="false" indent="0" shrinkToFit="true"/>
      <protection locked="true" hidden="false"/>
    </xf>
    <xf numFmtId="168" fontId="16" fillId="0" borderId="20" xfId="0" applyFont="true" applyBorder="true" applyAlignment="true" applyProtection="true">
      <alignment horizontal="center" vertical="top" textRotation="0" wrapText="false" indent="0" shrinkToFit="true"/>
      <protection locked="true" hidden="false"/>
    </xf>
    <xf numFmtId="168" fontId="16" fillId="0" borderId="24" xfId="0" applyFont="true" applyBorder="true" applyAlignment="true" applyProtection="true">
      <alignment horizontal="center" vertical="top" textRotation="0" wrapText="false" indent="0" shrinkToFit="true"/>
      <protection locked="false" hidden="false"/>
    </xf>
    <xf numFmtId="164" fontId="0" fillId="0" borderId="21" xfId="0" applyFont="false" applyBorder="true" applyAlignment="true" applyProtection="true">
      <alignment horizontal="left" vertical="top" textRotation="0" wrapText="false" indent="0" shrinkToFit="true"/>
      <protection locked="false" hidden="false"/>
    </xf>
    <xf numFmtId="164" fontId="27" fillId="0" borderId="25" xfId="0" applyFont="true" applyBorder="true" applyAlignment="true" applyProtection="true">
      <alignment horizontal="left" vertical="top" textRotation="0" wrapText="true" indent="0" shrinkToFit="false"/>
      <protection locked="true" hidden="false"/>
    </xf>
    <xf numFmtId="164" fontId="17" fillId="0" borderId="26" xfId="0" applyFont="true" applyBorder="true" applyAlignment="true" applyProtection="true">
      <alignment horizontal="right" vertical="center" textRotation="0" wrapText="false" indent="0" shrinkToFit="false"/>
      <protection locked="true" hidden="false"/>
    </xf>
    <xf numFmtId="169" fontId="17" fillId="0" borderId="27" xfId="0" applyFont="true" applyBorder="true" applyAlignment="true" applyProtection="true">
      <alignment horizontal="center" vertical="center" textRotation="0" wrapText="false" indent="0" shrinkToFit="true"/>
      <protection locked="true" hidden="false"/>
    </xf>
    <xf numFmtId="164" fontId="22" fillId="0" borderId="28" xfId="0" applyFont="true" applyBorder="true" applyAlignment="true" applyProtection="true">
      <alignment horizontal="center" vertical="center" textRotation="0" wrapText="true" indent="0" shrinkToFit="false"/>
      <protection locked="true" hidden="false"/>
    </xf>
    <xf numFmtId="164" fontId="17" fillId="0" borderId="29"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true" hidden="false"/>
    </xf>
    <xf numFmtId="164" fontId="8" fillId="0" borderId="20" xfId="0" applyFont="true" applyBorder="true" applyAlignment="true" applyProtection="true">
      <alignment horizontal="center" vertical="center" textRotation="0" wrapText="false" indent="0" shrinkToFit="true"/>
      <protection locked="true" hidden="false"/>
    </xf>
    <xf numFmtId="164" fontId="28" fillId="0" borderId="30" xfId="0" applyFont="true" applyBorder="true" applyAlignment="true" applyProtection="true">
      <alignment horizontal="center" vertical="center" textRotation="0" wrapText="true" indent="0" shrinkToFit="false"/>
      <protection locked="true" hidden="false"/>
    </xf>
    <xf numFmtId="169" fontId="19" fillId="0" borderId="31" xfId="0" applyFont="true" applyBorder="true" applyAlignment="true" applyProtection="true">
      <alignment horizontal="left" vertical="center" textRotation="0" wrapText="false" indent="0" shrinkToFit="false"/>
      <protection locked="true" hidden="false"/>
    </xf>
    <xf numFmtId="164" fontId="29" fillId="0" borderId="32" xfId="0" applyFont="true" applyBorder="true" applyAlignment="true" applyProtection="true">
      <alignment horizontal="left" vertical="center" textRotation="0" wrapText="true" indent="0" shrinkToFit="false"/>
      <protection locked="true" hidden="false"/>
    </xf>
    <xf numFmtId="169" fontId="19" fillId="0" borderId="33" xfId="0" applyFont="true" applyBorder="true" applyAlignment="true" applyProtection="true">
      <alignment horizontal="general" vertical="center" textRotation="0" wrapText="false" indent="0" shrinkToFit="false"/>
      <protection locked="true" hidden="false"/>
    </xf>
    <xf numFmtId="164" fontId="19" fillId="0" borderId="34" xfId="0" applyFont="true" applyBorder="true" applyAlignment="true" applyProtection="true">
      <alignment horizontal="left" vertical="center" textRotation="0" wrapText="tru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23" fillId="0" borderId="35" xfId="0" applyFont="true" applyBorder="true" applyAlignment="true" applyProtection="true">
      <alignment horizontal="general" vertical="top" textRotation="0" wrapText="false" indent="0" shrinkToFit="false"/>
      <protection locked="true" hidden="false"/>
    </xf>
    <xf numFmtId="164" fontId="0" fillId="0" borderId="35" xfId="0" applyFont="false" applyBorder="true" applyAlignment="true" applyProtection="true">
      <alignment horizontal="general" vertical="bottom" textRotation="0" wrapText="false" indent="0" shrinkToFit="false"/>
      <protection locked="true" hidden="false"/>
    </xf>
    <xf numFmtId="164" fontId="30" fillId="0" borderId="36" xfId="0" applyFont="true" applyBorder="true" applyAlignment="true" applyProtection="true">
      <alignment horizontal="right" vertical="top" textRotation="0" wrapText="false" indent="0" shrinkToFit="false"/>
      <protection locked="true" hidden="false"/>
    </xf>
    <xf numFmtId="164" fontId="31" fillId="0" borderId="0" xfId="0" applyFont="true" applyBorder="true" applyAlignment="true" applyProtection="true">
      <alignment horizontal="general" vertical="bottom" textRotation="0" wrapText="tru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3" fillId="0" borderId="0" xfId="0" applyFont="true" applyBorder="tru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general" vertical="bottom" textRotation="0" wrapText="false" indent="0" shrinkToFit="false"/>
      <protection locked="true" hidden="false"/>
    </xf>
    <xf numFmtId="164" fontId="31" fillId="0" borderId="0"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true" applyProtection="true">
      <alignment horizontal="general" vertical="bottom"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33" fillId="0" borderId="0" xfId="0" applyFont="true" applyBorder="false" applyAlignment="true" applyProtection="true">
      <alignment horizontal="center" vertical="top" textRotation="0" wrapText="true" indent="0" shrinkToFit="false"/>
      <protection locked="true" hidden="false"/>
    </xf>
    <xf numFmtId="164" fontId="33" fillId="0" borderId="0" xfId="0" applyFont="true" applyBorder="true" applyAlignment="true" applyProtection="true">
      <alignment horizontal="left" vertical="top" textRotation="0" wrapText="true" indent="0" shrinkToFit="false"/>
      <protection locked="true" hidden="false"/>
    </xf>
    <xf numFmtId="164" fontId="33" fillId="0" borderId="0" xfId="0" applyFont="true" applyBorder="false" applyAlignment="true" applyProtection="true">
      <alignment horizontal="left" vertical="bottom" textRotation="0" wrapText="false" indent="0" shrinkToFit="false"/>
      <protection locked="true" hidden="false"/>
    </xf>
    <xf numFmtId="164" fontId="34" fillId="0" borderId="0" xfId="0" applyFont="true" applyBorder="false" applyAlignment="true" applyProtection="true">
      <alignment horizontal="left" vertical="bottom"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xf numFmtId="164" fontId="18" fillId="0" borderId="20" xfId="0" applyFont="true" applyBorder="true" applyAlignment="true" applyProtection="true">
      <alignment horizontal="center" vertical="top" textRotation="90" wrapText="true" indent="0" shrinkToFit="false"/>
      <protection locked="true" hidden="false"/>
    </xf>
    <xf numFmtId="164" fontId="32" fillId="0" borderId="20" xfId="0" applyFont="true" applyBorder="true" applyAlignment="true" applyProtection="true">
      <alignment horizontal="left" vertical="center" textRotation="0" wrapText="false" indent="0" shrinkToFit="false"/>
      <protection locked="true" hidden="false"/>
    </xf>
    <xf numFmtId="164" fontId="0" fillId="0" borderId="20" xfId="0" applyFont="false" applyBorder="true" applyAlignment="true" applyProtection="true">
      <alignment horizontal="center" vertical="top" textRotation="0" wrapText="false" indent="0" shrinkToFit="false"/>
      <protection locked="false" hidden="false"/>
    </xf>
    <xf numFmtId="164" fontId="0" fillId="0" borderId="20" xfId="0" applyFont="false" applyBorder="true" applyAlignment="true" applyProtection="true">
      <alignment horizontal="left" vertical="top" textRotation="0" wrapText="false" indent="0" shrinkToFit="false"/>
      <protection locked="false" hidden="false"/>
    </xf>
    <xf numFmtId="164" fontId="0" fillId="0" borderId="0" xfId="0" applyFont="false" applyBorder="true" applyAlignment="true" applyProtection="true">
      <alignment horizontal="center" vertical="top" textRotation="0" wrapText="false" indent="0" shrinkToFit="false"/>
      <protection locked="false" hidden="false"/>
    </xf>
    <xf numFmtId="164" fontId="0" fillId="0" borderId="0" xfId="0" applyFont="false" applyBorder="true" applyAlignment="true" applyProtection="true">
      <alignment horizontal="left" vertical="top" textRotation="0" wrapText="false" indent="0" shrinkToFit="false"/>
      <protection locked="false" hidden="false"/>
    </xf>
    <xf numFmtId="164" fontId="31" fillId="0" borderId="0" xfId="0" applyFont="true" applyBorder="true" applyAlignment="true" applyProtection="true">
      <alignment horizontal="left" vertical="top" textRotation="0" wrapText="true" indent="0" shrinkToFit="false"/>
      <protection locked="true" hidden="false"/>
    </xf>
    <xf numFmtId="164" fontId="19" fillId="0" borderId="0" xfId="0" applyFont="true" applyBorder="true" applyAlignment="true" applyProtection="true">
      <alignment horizontal="center" vertical="top" textRotation="0" wrapText="false" indent="0" shrinkToFit="false"/>
      <protection locked="true" hidden="false"/>
    </xf>
    <xf numFmtId="164" fontId="19" fillId="0" borderId="0" xfId="0" applyFont="true" applyBorder="true" applyAlignment="true" applyProtection="true">
      <alignment horizontal="left" vertical="top" textRotation="0" wrapText="false" indent="0" shrinkToFit="false"/>
      <protection locked="true" hidden="false"/>
    </xf>
    <xf numFmtId="164" fontId="33" fillId="0" borderId="0" xfId="0" applyFont="true" applyBorder="false" applyAlignment="true" applyProtection="true">
      <alignment horizontal="general" vertical="center" textRotation="0" wrapText="false" indent="0" shrinkToFit="false"/>
      <protection locked="true" hidden="false"/>
    </xf>
    <xf numFmtId="164" fontId="33" fillId="0" borderId="0" xfId="0" applyFont="true" applyBorder="false" applyAlignment="true" applyProtection="true">
      <alignment horizontal="left" vertical="center" textRotation="0" wrapText="false" indent="0" shrinkToFit="false"/>
      <protection locked="true" hidden="false"/>
    </xf>
    <xf numFmtId="164" fontId="33" fillId="0" borderId="0" xfId="0" applyFont="true" applyBorder="true" applyAlignment="true" applyProtection="true">
      <alignment horizontal="left" vertical="center" textRotation="0" wrapText="true" indent="0" shrinkToFit="false"/>
      <protection locked="true" hidden="false"/>
    </xf>
    <xf numFmtId="164" fontId="35" fillId="0" borderId="0" xfId="0" applyFont="true" applyBorder="false" applyAlignment="true" applyProtection="true">
      <alignment horizontal="left" vertical="center" textRotation="0" wrapText="false" indent="0" shrinkToFit="false"/>
      <protection locked="true" hidden="false"/>
    </xf>
    <xf numFmtId="164" fontId="35" fillId="0" borderId="0" xfId="0" applyFont="true" applyBorder="true" applyAlignment="true" applyProtection="true">
      <alignment horizontal="general" vertical="bottom" textRotation="0" wrapText="false" indent="0" shrinkToFit="false"/>
      <protection locked="true" hidden="false"/>
    </xf>
    <xf numFmtId="164" fontId="35" fillId="0" borderId="0" xfId="0" applyFont="true" applyBorder="true" applyAlignment="true" applyProtection="true">
      <alignment horizontal="left" vertical="bottom" textRotation="0" wrapText="false" indent="0" shrinkToFit="false"/>
      <protection locked="fals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readingOrder="1"/>
      <protection locked="true" hidden="false"/>
    </xf>
    <xf numFmtId="164" fontId="0" fillId="0" borderId="0" xfId="0" applyFont="true" applyBorder="false" applyAlignment="true" applyProtection="true">
      <alignment horizontal="left" vertical="top"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readingOrder="1"/>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38" fillId="5" borderId="37" xfId="0" applyFont="true" applyBorder="true" applyAlignment="true" applyProtection="true">
      <alignment horizontal="general" vertical="bottom" textRotation="0" wrapText="false" indent="0" shrinkToFit="false"/>
      <protection locked="true" hidden="false"/>
    </xf>
    <xf numFmtId="164" fontId="38" fillId="5" borderId="35" xfId="0" applyFont="true" applyBorder="true" applyAlignment="true" applyProtection="true">
      <alignment horizontal="general" vertical="bottom" textRotation="0" wrapText="false" indent="0" shrinkToFit="false"/>
      <protection locked="true" hidden="false"/>
    </xf>
    <xf numFmtId="164" fontId="0" fillId="5" borderId="35" xfId="0" applyFont="false" applyBorder="true" applyAlignment="true" applyProtection="true">
      <alignment horizontal="general" vertical="bottom" textRotation="0" wrapText="false" indent="0" shrinkToFit="false"/>
      <protection locked="true" hidden="false"/>
    </xf>
    <xf numFmtId="164" fontId="0" fillId="5" borderId="38" xfId="0" applyFont="false" applyBorder="true" applyAlignment="true" applyProtection="true">
      <alignment horizontal="general" vertical="bottom" textRotation="0" wrapText="false" indent="0" shrinkToFit="false"/>
      <protection locked="true" hidden="false"/>
    </xf>
    <xf numFmtId="164" fontId="39" fillId="5" borderId="39" xfId="0" applyFont="true" applyBorder="true" applyAlignment="true" applyProtection="true">
      <alignment horizontal="general" vertical="bottom" textRotation="0" wrapText="false" indent="0" shrinkToFit="false"/>
      <protection locked="true" hidden="false"/>
    </xf>
    <xf numFmtId="164" fontId="39" fillId="5" borderId="0" xfId="0" applyFont="true" applyBorder="false" applyAlignment="true" applyProtection="true">
      <alignment horizontal="general" vertical="bottom" textRotation="0" wrapText="false" indent="0" shrinkToFit="false"/>
      <protection locked="true" hidden="false"/>
    </xf>
    <xf numFmtId="164" fontId="39" fillId="5" borderId="40" xfId="0" applyFont="true" applyBorder="true" applyAlignment="true" applyProtection="true">
      <alignment horizontal="general" vertical="bottom" textRotation="0" wrapText="false" indent="0" shrinkToFit="false"/>
      <protection locked="true" hidden="false"/>
    </xf>
    <xf numFmtId="164" fontId="40" fillId="5" borderId="41" xfId="0" applyFont="true" applyBorder="true" applyAlignment="true" applyProtection="true">
      <alignment horizontal="left" vertical="bottom" textRotation="0" wrapText="true" indent="0" shrinkToFit="false"/>
      <protection locked="true" hidden="false"/>
    </xf>
    <xf numFmtId="164" fontId="0" fillId="5" borderId="37" xfId="0" applyFont="false" applyBorder="true" applyAlignment="true" applyProtection="true">
      <alignment horizontal="general" vertical="bottom" textRotation="0" wrapText="false" indent="0" shrinkToFit="false"/>
      <protection locked="true" hidden="false"/>
    </xf>
    <xf numFmtId="164" fontId="30" fillId="5" borderId="39" xfId="0" applyFont="true" applyBorder="true" applyAlignment="true" applyProtection="true">
      <alignment horizontal="general" vertical="bottom" textRotation="0" wrapText="false" indent="0" shrinkToFit="false"/>
      <protection locked="true" hidden="false"/>
    </xf>
    <xf numFmtId="164" fontId="0" fillId="5" borderId="0" xfId="0" applyFont="false" applyBorder="true" applyAlignment="true" applyProtection="true">
      <alignment horizontal="general" vertical="bottom" textRotation="0" wrapText="false" indent="0" shrinkToFit="false"/>
      <protection locked="true" hidden="false"/>
    </xf>
    <xf numFmtId="164" fontId="0" fillId="6" borderId="42" xfId="0" applyFont="false" applyBorder="true" applyAlignment="true" applyProtection="true">
      <alignment horizontal="center" vertical="bottom" textRotation="0" wrapText="false" indent="0" shrinkToFit="false"/>
      <protection locked="false" hidden="false"/>
    </xf>
    <xf numFmtId="164" fontId="0" fillId="6" borderId="0" xfId="0" applyFont="false" applyBorder="true" applyAlignment="true" applyProtection="true">
      <alignment horizontal="center" vertical="bottom" textRotation="0" wrapText="false" indent="0" shrinkToFit="false"/>
      <protection locked="false" hidden="false"/>
    </xf>
    <xf numFmtId="164" fontId="0" fillId="5" borderId="0" xfId="0" applyFont="false" applyBorder="true" applyAlignment="true" applyProtection="true">
      <alignment horizontal="center" vertical="bottom" textRotation="0" wrapText="false" indent="0" shrinkToFit="false"/>
      <protection locked="false" hidden="false"/>
    </xf>
    <xf numFmtId="164" fontId="30" fillId="5" borderId="0" xfId="0" applyFont="true" applyBorder="true" applyAlignment="true" applyProtection="true">
      <alignment horizontal="center" vertical="bottom" textRotation="0" wrapText="false" indent="0" shrinkToFit="false"/>
      <protection locked="true" hidden="false"/>
    </xf>
    <xf numFmtId="164" fontId="0" fillId="5" borderId="40" xfId="0" applyFont="false" applyBorder="true" applyAlignment="true" applyProtection="true">
      <alignment horizontal="general" vertical="bottom" textRotation="0" wrapText="false" indent="0" shrinkToFit="false"/>
      <protection locked="true" hidden="false"/>
    </xf>
    <xf numFmtId="164" fontId="30" fillId="5" borderId="39" xfId="0" applyFont="true" applyBorder="true" applyAlignment="true" applyProtection="true">
      <alignment horizontal="general" vertical="top" textRotation="0" wrapText="false" indent="0" shrinkToFit="false"/>
      <protection locked="true" hidden="false"/>
    </xf>
    <xf numFmtId="164" fontId="9" fillId="7" borderId="43" xfId="0" applyFont="true" applyBorder="true" applyAlignment="true" applyProtection="true">
      <alignment horizontal="left" vertical="bottom" textRotation="0" wrapText="true" indent="0" shrinkToFit="false"/>
      <protection locked="true" hidden="false"/>
    </xf>
    <xf numFmtId="164" fontId="9" fillId="5" borderId="43" xfId="0" applyFont="true" applyBorder="true" applyAlignment="true" applyProtection="true">
      <alignment horizontal="left" vertical="bottom" textRotation="0" wrapText="true" indent="0" shrinkToFit="false"/>
      <protection locked="true" hidden="false"/>
    </xf>
    <xf numFmtId="164" fontId="9" fillId="5" borderId="0" xfId="0" applyFont="true" applyBorder="true" applyAlignment="true" applyProtection="true">
      <alignment horizontal="left" vertical="bottom" textRotation="0" wrapText="false" indent="0" shrinkToFit="false"/>
      <protection locked="true" hidden="false"/>
    </xf>
    <xf numFmtId="164" fontId="9" fillId="7" borderId="44" xfId="0" applyFont="true" applyBorder="true" applyAlignment="true" applyProtection="true">
      <alignment horizontal="left" vertical="bottom" textRotation="0" wrapText="true" indent="0" shrinkToFit="false"/>
      <protection locked="true" hidden="false"/>
    </xf>
    <xf numFmtId="164" fontId="9" fillId="5" borderId="44" xfId="0" applyFont="true" applyBorder="true" applyAlignment="true" applyProtection="true">
      <alignment horizontal="left" vertical="bottom" textRotation="0" wrapText="true" indent="0" shrinkToFit="false"/>
      <protection locked="true" hidden="false"/>
    </xf>
    <xf numFmtId="164" fontId="0" fillId="7" borderId="44" xfId="0" applyFont="false" applyBorder="true" applyAlignment="true" applyProtection="true">
      <alignment horizontal="right" vertical="bottom" textRotation="0" wrapText="false" indent="0" shrinkToFit="false"/>
      <protection locked="true" hidden="false"/>
    </xf>
    <xf numFmtId="164" fontId="0" fillId="5" borderId="44" xfId="0" applyFont="false" applyBorder="true" applyAlignment="true" applyProtection="true">
      <alignment horizontal="right" vertical="bottom" textRotation="0" wrapText="false" indent="0" shrinkToFit="false"/>
      <protection locked="true" hidden="false"/>
    </xf>
    <xf numFmtId="164" fontId="0" fillId="5" borderId="0" xfId="0" applyFont="false" applyBorder="true" applyAlignment="true" applyProtection="true">
      <alignment horizontal="right" vertical="bottom" textRotation="0" wrapText="false" indent="0" shrinkToFit="false"/>
      <protection locked="true" hidden="false"/>
    </xf>
    <xf numFmtId="164" fontId="30" fillId="7" borderId="44" xfId="0" applyFont="true" applyBorder="true" applyAlignment="true" applyProtection="true">
      <alignment horizontal="right" vertical="bottom" textRotation="0" wrapText="false" indent="0" shrinkToFit="false"/>
      <protection locked="true" hidden="false"/>
    </xf>
    <xf numFmtId="170" fontId="0" fillId="7" borderId="44" xfId="0" applyFont="false" applyBorder="true" applyAlignment="true" applyProtection="true">
      <alignment horizontal="right" vertical="bottom" textRotation="0" wrapText="false" indent="0" shrinkToFit="false"/>
      <protection locked="true" hidden="false"/>
    </xf>
    <xf numFmtId="170" fontId="0" fillId="5" borderId="44" xfId="0" applyFont="false" applyBorder="true" applyAlignment="true" applyProtection="true">
      <alignment horizontal="right" vertical="bottom" textRotation="0" wrapText="false" indent="0" shrinkToFit="false"/>
      <protection locked="true" hidden="false"/>
    </xf>
    <xf numFmtId="170" fontId="0" fillId="5" borderId="0" xfId="0" applyFont="false" applyBorder="true" applyAlignment="true" applyProtection="true">
      <alignment horizontal="right" vertical="bottom" textRotation="0" wrapText="false" indent="0" shrinkToFit="false"/>
      <protection locked="true" hidden="false"/>
    </xf>
    <xf numFmtId="170" fontId="30" fillId="7" borderId="44" xfId="0" applyFont="true" applyBorder="true" applyAlignment="true" applyProtection="true">
      <alignment horizontal="right" vertical="bottom" textRotation="0" wrapText="false" indent="0" shrinkToFit="false"/>
      <protection locked="true" hidden="false"/>
    </xf>
    <xf numFmtId="167" fontId="0" fillId="7" borderId="44" xfId="0" applyFont="false" applyBorder="true" applyAlignment="true" applyProtection="true">
      <alignment horizontal="right" vertical="bottom" textRotation="0" wrapText="false" indent="0" shrinkToFit="false"/>
      <protection locked="true" hidden="false"/>
    </xf>
    <xf numFmtId="169" fontId="30" fillId="8" borderId="45" xfId="0" applyFont="true" applyBorder="true" applyAlignment="true" applyProtection="true">
      <alignment horizontal="right" vertical="center" textRotation="0" wrapText="false" indent="0" shrinkToFit="false"/>
      <protection locked="true" hidden="false"/>
    </xf>
    <xf numFmtId="164" fontId="30" fillId="8" borderId="0" xfId="0" applyFont="true" applyBorder="true" applyAlignment="true" applyProtection="true">
      <alignment horizontal="right" vertical="center" textRotation="0" wrapText="false" indent="0" shrinkToFit="false"/>
      <protection locked="true" hidden="false"/>
    </xf>
    <xf numFmtId="164" fontId="30" fillId="5" borderId="0" xfId="0" applyFont="true" applyBorder="true" applyAlignment="true" applyProtection="true">
      <alignment horizontal="right" vertical="bottom" textRotation="0" wrapText="false" indent="0" shrinkToFit="false"/>
      <protection locked="true" hidden="false"/>
    </xf>
    <xf numFmtId="164" fontId="30" fillId="5" borderId="46" xfId="0" applyFont="true" applyBorder="true" applyAlignment="true" applyProtection="true">
      <alignment horizontal="general" vertical="bottom" textRotation="0" wrapText="false" indent="0" shrinkToFit="false"/>
      <protection locked="true" hidden="false"/>
    </xf>
    <xf numFmtId="164" fontId="0" fillId="5" borderId="47" xfId="0" applyFont="false" applyBorder="true" applyAlignment="true" applyProtection="true">
      <alignment horizontal="center" vertical="center" textRotation="0" wrapText="false" indent="0" shrinkToFit="false"/>
      <protection locked="true" hidden="false"/>
    </xf>
    <xf numFmtId="164" fontId="30" fillId="5" borderId="47" xfId="0" applyFont="true" applyBorder="true" applyAlignment="true" applyProtection="true">
      <alignment horizontal="right" vertical="bottom" textRotation="0" wrapText="false" indent="0" shrinkToFit="false"/>
      <protection locked="true" hidden="false"/>
    </xf>
    <xf numFmtId="164" fontId="0" fillId="5" borderId="48"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left" vertical="bottom" textRotation="0" wrapText="false" indent="0" shrinkToFit="false"/>
      <protection locked="true" hidden="false"/>
    </xf>
    <xf numFmtId="170" fontId="0" fillId="0" borderId="0" xfId="0" applyFont="false" applyBorder="false" applyAlignment="true" applyProtection="tru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Modul" xfId="21"/>
    <cellStyle name="Modulgruppe" xfId="22"/>
    <cellStyle name="Standard 2" xfId="23"/>
    <cellStyle name="Untermodul" xfId="24"/>
    <cellStyle name="*unknown*" xfId="20" builtinId="8"/>
  </cellStyles>
  <dxfs count="2">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5BE9B"/>
      <rgbColor rgb="FF808080"/>
      <rgbColor rgb="FF9999FF"/>
      <rgbColor rgb="FF993366"/>
      <rgbColor rgb="FFFFFFCC"/>
      <rgbColor rgb="FFCCFFFF"/>
      <rgbColor rgb="FF660066"/>
      <rgbColor rgb="FFFF8080"/>
      <rgbColor rgb="FF0070C0"/>
      <rgbColor rgb="FFDDD9C4"/>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FF"/>
      <rgbColor rgb="FFCC99FF"/>
      <rgbColor rgb="FFFFCC99"/>
      <rgbColor rgb="FF3366FF"/>
      <rgbColor rgb="FF33CCCC"/>
      <rgbColor rgb="FF99CC00"/>
      <rgbColor rgb="FFFFCC00"/>
      <rgbColor rgb="FFFF9900"/>
      <rgbColor rgb="FFFF6600"/>
      <rgbColor rgb="FF4F81BD"/>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0</xdr:row>
      <xdr:rowOff>0</xdr:rowOff>
    </xdr:from>
    <xdr:to>
      <xdr:col>0</xdr:col>
      <xdr:colOff>360</xdr:colOff>
      <xdr:row>0</xdr:row>
      <xdr:rowOff>360</xdr:rowOff>
    </xdr:to>
    <xdr:sp>
      <xdr:nvSpPr>
        <xdr:cNvPr id="0" name="Option Button 1" hidden="1"/>
        <xdr:cNvSpPr/>
      </xdr:nvSpPr>
      <xdr:spPr>
        <a:xfrm>
          <a:off x="0" y="0"/>
          <a:ext cx="360" cy="360"/>
        </a:xfrm>
        <a:prstGeom prst="rect">
          <a:avLst/>
        </a:prstGeom>
        <a:noFill/>
        <a:ln w="0">
          <a:noFill/>
        </a:ln>
      </xdr:spPr>
      <xdr:style>
        <a:lnRef idx="0"/>
        <a:fillRef idx="0"/>
        <a:effectRef idx="0"/>
        <a:fontRef idx="minor"/>
      </xdr:style>
      <xdr:txBody>
        <a:bodyPr lIns="90000" rIns="90000" tIns="-44280" bIns="-44280" anchor="ctr">
          <a:noAutofit/>
        </a:bodyPr>
        <a:p>
          <a:pPr>
            <a:lnSpc>
              <a:spcPct val="100000"/>
            </a:lnSpc>
          </a:pPr>
          <a:r>
            <a:rPr b="0" lang="de-DE" sz="1200" spc="-1" strike="noStrike">
              <a:solidFill>
                <a:srgbClr val="000000"/>
              </a:solidFill>
              <a:latin typeface="Times New Roman"/>
            </a:rPr>
            <a:t>Nein</a:t>
          </a:r>
          <a:endParaRPr b="0" lang="de-DE" sz="1200" spc="-1" strike="noStrike">
            <a:latin typeface="Times New Roman"/>
          </a:endParaRPr>
        </a:p>
      </xdr:txBody>
    </xdr:sp>
    <xdr:clientData/>
  </xdr:twoCellAnchor>
  <xdr:twoCellAnchor editAs="absolute">
    <xdr:from>
      <xdr:col>0</xdr:col>
      <xdr:colOff>0</xdr:colOff>
      <xdr:row>0</xdr:row>
      <xdr:rowOff>0</xdr:rowOff>
    </xdr:from>
    <xdr:to>
      <xdr:col>0</xdr:col>
      <xdr:colOff>360</xdr:colOff>
      <xdr:row>0</xdr:row>
      <xdr:rowOff>360</xdr:rowOff>
    </xdr:to>
    <xdr:sp>
      <xdr:nvSpPr>
        <xdr:cNvPr id="1" name="Option Button 2" hidden="1"/>
        <xdr:cNvSpPr/>
      </xdr:nvSpPr>
      <xdr:spPr>
        <a:xfrm>
          <a:off x="0" y="0"/>
          <a:ext cx="360" cy="360"/>
        </a:xfrm>
        <a:prstGeom prst="rect">
          <a:avLst/>
        </a:prstGeom>
        <a:noFill/>
        <a:ln w="0">
          <a:noFill/>
        </a:ln>
      </xdr:spPr>
      <xdr:style>
        <a:lnRef idx="0"/>
        <a:fillRef idx="0"/>
        <a:effectRef idx="0"/>
        <a:fontRef idx="minor"/>
      </xdr:style>
      <xdr:txBody>
        <a:bodyPr lIns="90000" rIns="90000" tIns="-44280" bIns="-44280" anchor="ctr">
          <a:noAutofit/>
        </a:bodyPr>
        <a:p>
          <a:pPr>
            <a:lnSpc>
              <a:spcPct val="100000"/>
            </a:lnSpc>
          </a:pPr>
          <a:r>
            <a:rPr b="0" lang="de-DE" sz="1200" spc="-1" strike="noStrike">
              <a:solidFill>
                <a:srgbClr val="000000"/>
              </a:solidFill>
              <a:latin typeface="Times New Roman"/>
            </a:rPr>
            <a:t>Ja</a:t>
          </a:r>
          <a:endParaRPr b="0" lang="de-DE" sz="1200" spc="-1" strike="noStrike">
            <a:latin typeface="Times New Roman"/>
          </a:endParaRPr>
        </a:p>
      </xdr:txBody>
    </xdr:sp>
    <xdr:clientData/>
  </xdr:twoCellAnchor>
</xdr:wsDr>
</file>

<file path=xl/tables/table1.xml><?xml version="1.0" encoding="utf-8"?>
<table xmlns="http://schemas.openxmlformats.org/spreadsheetml/2006/main" id="1" name="ListeStudiengaenge" displayName="ListeStudiengaenge" ref="A35:M45" headerRowCount="1" totalsRowCount="0" totalsRowShown="0">
  <autoFilter ref="A35:M45"/>
  <tableColumns count="13">
    <tableColumn id="1" name="Studiengangkürzel"/>
    <tableColumn id="2" name="StudiengangsTyp"/>
    <tableColumn id="3" name="SemesterUmfang"/>
    <tableColumn id="4" name="Basis-Einstufungs-Fachsemester"/>
    <tableColumn id="5" name="AnsprechpartnerZPA"/>
    <tableColumn id="6" name="Spalte5"/>
    <tableColumn id="7" name="Spalte4"/>
    <tableColumn id="8" name="Spalte3"/>
    <tableColumn id="9" name="Spalte2"/>
    <tableColumn id="10" name="Spalte1"/>
    <tableColumn id="11" name="EinstufungsFaktorKBF"/>
    <tableColumn id="12" name="FachsemestermodifikatorKBF"/>
    <tableColumn id="13" name="Prüfungsauschuss"/>
  </tableColumns>
</table>
</file>

<file path=xl/tables/table2.xml><?xml version="1.0" encoding="utf-8"?>
<table xmlns="http://schemas.openxmlformats.org/spreadsheetml/2006/main" id="2" name="Tabelle21" displayName="Tabelle21" ref="A48:A59" headerRowCount="1" totalsRowCount="0" totalsRowShown="0">
  <autoFilter ref="A48:A59"/>
  <tableColumns count="1">
    <tableColumn id="1" name="VorsitzendePA"/>
  </tableColumns>
</table>
</file>

<file path=xl/tables/table3.xml><?xml version="1.0" encoding="utf-8"?>
<table xmlns="http://schemas.openxmlformats.org/spreadsheetml/2006/main" id="3" name="WiInf_Bachelor_2023" displayName="WiInf_Bachelor_2023" ref="A1:F57" headerRowCount="1" totalsRowCount="0" totalsRowShown="0">
  <autoFilter ref="A1:F57"/>
  <tableColumns count="6">
    <tableColumn id="1" name="Header"/>
    <tableColumn id="2" name="Modul ID"/>
    <tableColumn id="3" name="Pool"/>
    <tableColumn id="4" name="Prüf.Nr."/>
    <tableColumn id="5" name="Name"/>
    <tableColumn id="6" name="Credits"/>
  </tableColumns>
</table>
</file>

<file path=xl/tables/table4.xml><?xml version="1.0" encoding="utf-8"?>
<table xmlns="http://schemas.openxmlformats.org/spreadsheetml/2006/main" id="4" name="WiInf_Master_2010" displayName="WiInf_Master_2010" ref="A1:F72" headerRowCount="1" totalsRowCount="0" totalsRowShown="0">
  <autoFilter ref="A1:F72"/>
  <tableColumns count="6">
    <tableColumn id="1" name="Header"/>
    <tableColumn id="2" name="Modul ID"/>
    <tableColumn id="3" name="Pool"/>
    <tableColumn id="4" name="Prüf.Nr."/>
    <tableColumn id="5" name="Name"/>
    <tableColumn id="6" name="Credits"/>
  </tableColumns>
</table>
</file>

<file path=xl/theme/theme1.xml><?xml version="1.0" encoding="utf-8"?>
<a:theme xmlns:a="http://schemas.openxmlformats.org/drawingml/2006/main" xmlns:r="http://schemas.openxmlformats.org/officeDocument/2006/relationships" name="Office-Design">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table" Target="../tables/table3.xml"/>
</Relationships>
</file>

<file path=xl/worksheets/_rels/sheet3.xml.rels><?xml version="1.0" encoding="UTF-8"?>
<Relationships xmlns="http://schemas.openxmlformats.org/package/2006/relationships"><Relationship Id="rId1" Type="http://schemas.openxmlformats.org/officeDocument/2006/relationships/table" Target="../tables/table4.xml"/>
</Relationships>
</file>

<file path=xl/worksheets/_rels/sheet4.xml.rels><?xml version="1.0" encoding="UTF-8"?>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1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2" activeCellId="0" sqref="D12"/>
    </sheetView>
  </sheetViews>
  <sheetFormatPr defaultColWidth="11.375" defaultRowHeight="15.75" zeroHeight="false" outlineLevelRow="0" outlineLevelCol="0"/>
  <cols>
    <col collapsed="false" customWidth="true" hidden="false" outlineLevel="0" max="1" min="1" style="1" width="4.5"/>
    <col collapsed="false" customWidth="true" hidden="false" outlineLevel="0" max="2" min="2" style="1" width="25.12"/>
    <col collapsed="false" customWidth="true" hidden="false" outlineLevel="0" max="3" min="3" style="1" width="11.5"/>
    <col collapsed="false" customWidth="true" hidden="false" outlineLevel="0" max="4" min="4" style="1" width="11.63"/>
    <col collapsed="false" customWidth="true" hidden="false" outlineLevel="0" max="5" min="5" style="1" width="7.51"/>
    <col collapsed="false" customWidth="true" hidden="false" outlineLevel="0" max="6" min="6" style="1" width="7.12"/>
    <col collapsed="false" customWidth="true" hidden="false" outlineLevel="0" max="7" min="7" style="1" width="5"/>
    <col collapsed="false" customWidth="true" hidden="false" outlineLevel="0" max="8" min="8" style="1" width="35.63"/>
    <col collapsed="false" customWidth="true" hidden="false" outlineLevel="0" max="9" min="9" style="1" width="5"/>
    <col collapsed="false" customWidth="true" hidden="false" outlineLevel="0" max="10" min="10" style="1" width="35.63"/>
    <col collapsed="false" customWidth="true" hidden="false" outlineLevel="0" max="11" min="11" style="1" width="5.13"/>
    <col collapsed="false" customWidth="true" hidden="false" outlineLevel="0" max="12" min="12" style="1" width="6.88"/>
    <col collapsed="false" customWidth="true" hidden="false" outlineLevel="0" max="13" min="13" style="1" width="9.5"/>
    <col collapsed="false" customWidth="true" hidden="false" outlineLevel="0" max="14" min="14" style="1" width="10.13"/>
    <col collapsed="false" customWidth="true" hidden="false" outlineLevel="0" max="16" min="16" style="1" width="31.5"/>
  </cols>
  <sheetData>
    <row r="1" s="4" customFormat="true" ht="24" hidden="false" customHeight="true" outlineLevel="0" collapsed="false">
      <c r="A1" s="2" t="s">
        <v>0</v>
      </c>
      <c r="B1" s="2"/>
      <c r="C1" s="2"/>
      <c r="D1" s="2"/>
      <c r="E1" s="2"/>
      <c r="F1" s="2"/>
      <c r="G1" s="2"/>
      <c r="H1" s="2"/>
      <c r="I1" s="2"/>
      <c r="J1" s="3" t="s">
        <v>1</v>
      </c>
      <c r="K1" s="3"/>
      <c r="L1" s="3"/>
      <c r="M1" s="3"/>
      <c r="N1" s="3"/>
    </row>
    <row r="2" s="4" customFormat="true" ht="23.25" hidden="false" customHeight="true" outlineLevel="0" collapsed="false">
      <c r="A2" s="5" t="s">
        <v>2</v>
      </c>
      <c r="B2" s="5"/>
      <c r="C2" s="5"/>
      <c r="D2" s="5"/>
      <c r="E2" s="6" t="s">
        <v>3</v>
      </c>
      <c r="F2" s="6"/>
      <c r="G2" s="6"/>
      <c r="H2" s="6"/>
      <c r="I2" s="6"/>
      <c r="J2" s="7" t="str">
        <f aca="false">VLOOKUP(Studiengang,ListeStudiengaenge[],5,FALSE())</f>
        <v>Svenja Dahl</v>
      </c>
      <c r="K2" s="7"/>
      <c r="L2" s="7"/>
      <c r="M2" s="7"/>
      <c r="N2" s="7"/>
    </row>
    <row r="3" s="4" customFormat="true" ht="15.75" hidden="false" customHeight="true" outlineLevel="0" collapsed="false">
      <c r="A3" s="8"/>
      <c r="B3" s="8"/>
      <c r="C3" s="8"/>
      <c r="D3" s="8"/>
      <c r="E3" s="8"/>
      <c r="F3" s="8"/>
      <c r="G3" s="8"/>
      <c r="H3" s="8"/>
      <c r="I3" s="8"/>
      <c r="J3" s="9" t="s">
        <v>4</v>
      </c>
      <c r="K3" s="9"/>
      <c r="L3" s="9"/>
      <c r="M3" s="9"/>
      <c r="N3" s="9"/>
    </row>
    <row r="4" customFormat="false" ht="16.5" hidden="false" customHeight="true" outlineLevel="0" collapsed="false">
      <c r="A4" s="10" t="s">
        <v>5</v>
      </c>
      <c r="B4" s="10"/>
      <c r="C4" s="10"/>
      <c r="D4" s="10"/>
      <c r="E4" s="10"/>
      <c r="F4" s="10"/>
      <c r="G4" s="10"/>
      <c r="H4" s="10"/>
      <c r="I4" s="10"/>
      <c r="J4" s="9"/>
      <c r="K4" s="9"/>
      <c r="L4" s="9"/>
      <c r="M4" s="9"/>
      <c r="N4" s="9"/>
      <c r="O4" s="4"/>
    </row>
    <row r="5" customFormat="false" ht="34.5" hidden="false" customHeight="true" outlineLevel="0" collapsed="false">
      <c r="A5" s="11" t="s">
        <v>6</v>
      </c>
      <c r="B5" s="11"/>
      <c r="C5" s="11"/>
      <c r="D5" s="12"/>
      <c r="E5" s="12"/>
      <c r="F5" s="12"/>
      <c r="G5" s="12"/>
      <c r="H5" s="12"/>
      <c r="I5" s="12"/>
      <c r="J5" s="12"/>
      <c r="K5" s="12"/>
      <c r="L5" s="12"/>
      <c r="M5" s="12"/>
      <c r="N5" s="12"/>
    </row>
    <row r="6" customFormat="false" ht="34.5" hidden="false" customHeight="true" outlineLevel="0" collapsed="false">
      <c r="A6" s="13" t="s">
        <v>7</v>
      </c>
      <c r="B6" s="13"/>
      <c r="C6" s="13"/>
      <c r="D6" s="14"/>
      <c r="E6" s="14"/>
      <c r="F6" s="14"/>
      <c r="G6" s="14"/>
      <c r="H6" s="14"/>
      <c r="I6" s="14"/>
      <c r="J6" s="14"/>
      <c r="K6" s="14"/>
      <c r="L6" s="14"/>
      <c r="M6" s="14"/>
      <c r="N6" s="14"/>
    </row>
    <row r="7" customFormat="false" ht="34.5" hidden="false" customHeight="true" outlineLevel="0" collapsed="false">
      <c r="A7" s="13" t="s">
        <v>8</v>
      </c>
      <c r="B7" s="13"/>
      <c r="C7" s="13"/>
      <c r="D7" s="14"/>
      <c r="E7" s="14"/>
      <c r="F7" s="14"/>
      <c r="G7" s="14"/>
      <c r="H7" s="14"/>
      <c r="I7" s="14"/>
      <c r="J7" s="14"/>
      <c r="K7" s="14"/>
      <c r="L7" s="14"/>
      <c r="M7" s="14"/>
      <c r="N7" s="14"/>
    </row>
    <row r="8" customFormat="false" ht="34.5" hidden="false" customHeight="true" outlineLevel="0" collapsed="false">
      <c r="A8" s="13" t="s">
        <v>9</v>
      </c>
      <c r="B8" s="13"/>
      <c r="C8" s="13"/>
      <c r="D8" s="15" t="s">
        <v>10</v>
      </c>
      <c r="E8" s="15"/>
      <c r="F8" s="15"/>
      <c r="G8" s="15"/>
      <c r="H8" s="15"/>
      <c r="I8" s="15"/>
      <c r="J8" s="15"/>
      <c r="K8" s="15"/>
      <c r="L8" s="15"/>
      <c r="M8" s="15"/>
      <c r="N8" s="15"/>
    </row>
    <row r="9" customFormat="false" ht="34.5" hidden="false" customHeight="true" outlineLevel="0" collapsed="false">
      <c r="A9" s="13" t="s">
        <v>11</v>
      </c>
      <c r="B9" s="13"/>
      <c r="C9" s="13"/>
      <c r="D9" s="15"/>
      <c r="E9" s="15"/>
      <c r="F9" s="15"/>
      <c r="G9" s="15"/>
      <c r="H9" s="15"/>
      <c r="I9" s="15"/>
      <c r="J9" s="15"/>
      <c r="K9" s="15"/>
      <c r="L9" s="15"/>
      <c r="M9" s="15"/>
      <c r="N9" s="15"/>
    </row>
    <row r="10" customFormat="false" ht="34.5" hidden="false" customHeight="true" outlineLevel="0" collapsed="false">
      <c r="A10" s="13" t="s">
        <v>12</v>
      </c>
      <c r="B10" s="13"/>
      <c r="C10" s="13"/>
      <c r="D10" s="14"/>
      <c r="E10" s="14"/>
      <c r="F10" s="14"/>
      <c r="G10" s="14"/>
      <c r="H10" s="14"/>
      <c r="I10" s="14"/>
      <c r="J10" s="14"/>
      <c r="K10" s="14"/>
      <c r="L10" s="14"/>
      <c r="M10" s="14"/>
      <c r="N10" s="14"/>
    </row>
    <row r="11" customFormat="false" ht="34.5" hidden="false" customHeight="true" outlineLevel="0" collapsed="false">
      <c r="A11" s="13" t="s">
        <v>13</v>
      </c>
      <c r="B11" s="13"/>
      <c r="C11" s="13"/>
      <c r="D11" s="14"/>
      <c r="E11" s="14"/>
      <c r="F11" s="14"/>
      <c r="G11" s="14"/>
      <c r="H11" s="14"/>
      <c r="I11" s="14"/>
      <c r="J11" s="14"/>
      <c r="K11" s="14"/>
      <c r="L11" s="14"/>
      <c r="M11" s="14"/>
      <c r="N11" s="14"/>
    </row>
    <row r="12" customFormat="false" ht="48" hidden="false" customHeight="true" outlineLevel="0" collapsed="false">
      <c r="A12" s="16" t="s">
        <v>14</v>
      </c>
      <c r="B12" s="16"/>
      <c r="C12" s="16"/>
      <c r="D12" s="17" t="s">
        <v>15</v>
      </c>
      <c r="E12" s="17"/>
      <c r="F12" s="17"/>
      <c r="G12" s="17"/>
      <c r="H12" s="17"/>
      <c r="I12" s="17"/>
      <c r="J12" s="18" t="s">
        <v>16</v>
      </c>
      <c r="K12" s="19" t="n">
        <f aca="false">VLOOKUP(Studiengang,ListeStudiengaenge[],4,FALSE())</f>
        <v>1</v>
      </c>
      <c r="L12" s="20" t="s">
        <v>17</v>
      </c>
      <c r="M12" s="20"/>
      <c r="N12" s="21" t="n">
        <f aca="false">VLOOKUP(Studiengang,ListeStudiengaenge[],3,FALSE())</f>
        <v>30</v>
      </c>
    </row>
    <row r="13" customFormat="false" ht="39" hidden="false" customHeight="true" outlineLevel="0" collapsed="false">
      <c r="A13" s="22" t="s">
        <v>18</v>
      </c>
      <c r="B13" s="22"/>
      <c r="C13" s="22"/>
      <c r="D13" s="22"/>
      <c r="E13" s="22"/>
      <c r="F13" s="22"/>
      <c r="G13" s="22"/>
      <c r="H13" s="22"/>
      <c r="I13" s="23" t="s">
        <v>19</v>
      </c>
      <c r="J13" s="23"/>
      <c r="K13" s="23"/>
      <c r="L13" s="23"/>
      <c r="M13" s="23"/>
      <c r="N13" s="23"/>
    </row>
    <row r="14" customFormat="false" ht="15.75" hidden="false" customHeight="true" outlineLevel="0" collapsed="false">
      <c r="A14" s="24" t="s">
        <v>20</v>
      </c>
      <c r="B14" s="24"/>
      <c r="C14" s="24"/>
      <c r="D14" s="24"/>
      <c r="E14" s="24"/>
      <c r="F14" s="24"/>
      <c r="G14" s="25" t="s">
        <v>21</v>
      </c>
      <c r="H14" s="25"/>
      <c r="I14" s="23"/>
      <c r="J14" s="23"/>
      <c r="K14" s="23"/>
      <c r="L14" s="23"/>
      <c r="M14" s="23"/>
      <c r="N14" s="23"/>
    </row>
    <row r="15" s="37" customFormat="true" ht="94.5" hidden="false" customHeight="true" outlineLevel="0" collapsed="false">
      <c r="A15" s="26" t="s">
        <v>22</v>
      </c>
      <c r="B15" s="27" t="s">
        <v>23</v>
      </c>
      <c r="C15" s="28" t="s">
        <v>24</v>
      </c>
      <c r="D15" s="29" t="s">
        <v>25</v>
      </c>
      <c r="E15" s="28" t="s">
        <v>26</v>
      </c>
      <c r="F15" s="30" t="s">
        <v>27</v>
      </c>
      <c r="G15" s="31" t="s">
        <v>28</v>
      </c>
      <c r="H15" s="32" t="s">
        <v>29</v>
      </c>
      <c r="I15" s="33" t="s">
        <v>28</v>
      </c>
      <c r="J15" s="34" t="s">
        <v>30</v>
      </c>
      <c r="K15" s="35" t="s">
        <v>31</v>
      </c>
      <c r="L15" s="34" t="s">
        <v>32</v>
      </c>
      <c r="M15" s="34" t="s">
        <v>33</v>
      </c>
      <c r="N15" s="36" t="s">
        <v>34</v>
      </c>
    </row>
    <row r="16" s="37" customFormat="true" ht="15.75" hidden="false" customHeight="false" outlineLevel="0" collapsed="false">
      <c r="A16" s="38" t="n">
        <v>1</v>
      </c>
      <c r="B16" s="39"/>
      <c r="C16" s="40"/>
      <c r="D16" s="41"/>
      <c r="E16" s="42"/>
      <c r="F16" s="43"/>
      <c r="G16" s="44"/>
      <c r="H16" s="45" t="str">
        <f aca="true">IF(G16&gt;0,LEFT(TEXT(INDEX(INDIRECT(CONCATENATE("'",Studiengang,"'!B2:F200")),MATCH($G16,INDIRECT(CONCATENATE("'",Studiengang,"'!B2:B200")),0),4),0),80),"")</f>
        <v/>
      </c>
      <c r="I16" s="46" t="str">
        <f aca="false">IF(G16&gt;0,G16,"")</f>
        <v/>
      </c>
      <c r="J16" s="47" t="str">
        <f aca="true">IF(I16="","",IF(I16&gt;0,LEFT(TEXT(INDEX(INDIRECT(CONCATENATE("'",Studiengang,"'!B2:F200")),MATCH($G16,INDIRECT(CONCATENATE("'",Studiengang,"'!B2:B200")),0),2),0)&amp;"/"&amp;TEXT(INDEX(INDIRECT(CONCATENATE("'",Studiengang,"'!B2:F200")),MATCH($G16,INDIRECT(CONCATENATE("'",Studiengang,"'!B2:B200")),0),3),0)&amp;"/"&amp;TEXT(INDEX(INDIRECT(CONCATENATE("'",Studiengang,"'!B2:F200")),MATCH($G16,INDIRECT(CONCATENATE("'",Studiengang,"'!B2:B200")),0),4),0),80),""))</f>
        <v/>
      </c>
      <c r="K16" s="48"/>
      <c r="L16" s="49" t="str">
        <f aca="true">IF(OR(I16="",K16="",K16="A",K16="B",K16="C",K16="D",K16="E",K16="F",K16="G",K16="H",K16="I",K16="J",K16="K",K16="L"),"",(INDEX(INDIRECT(CONCATENATE("'",Studiengang,"'!B2:F200")),MATCH($G16,INDIRECT(CONCATENATE("'",Studiengang,"'!B2:B200")),0),5)))</f>
        <v/>
      </c>
      <c r="M16" s="50" t="str">
        <f aca="false">IF(K16="Ja",F16,"")</f>
        <v/>
      </c>
      <c r="N16" s="51"/>
    </row>
    <row r="17" s="37" customFormat="true" ht="15.75" hidden="false" customHeight="false" outlineLevel="0" collapsed="false">
      <c r="A17" s="38" t="n">
        <v>2</v>
      </c>
      <c r="B17" s="39"/>
      <c r="C17" s="40"/>
      <c r="D17" s="41"/>
      <c r="E17" s="42"/>
      <c r="F17" s="43"/>
      <c r="G17" s="44"/>
      <c r="H17" s="45" t="str">
        <f aca="true">IF(G17&gt;0,LEFT(TEXT(INDEX(INDIRECT(CONCATENATE("'",Studiengang,"'!B2:F200")),MATCH($G17,INDIRECT(CONCATENATE("'",Studiengang,"'!B2:B200")),0),4),0),80),"")</f>
        <v/>
      </c>
      <c r="I17" s="46" t="str">
        <f aca="false">IF(G17&gt;0,G17,"")</f>
        <v/>
      </c>
      <c r="J17" s="47" t="str">
        <f aca="true">IF(I17="","",IF(I17&gt;0,LEFT(TEXT(INDEX(INDIRECT(CONCATENATE("'",Studiengang,"'!B2:F200")),MATCH($G17,INDIRECT(CONCATENATE("'",Studiengang,"'!B2:B200")),0),2),0)&amp;"/"&amp;TEXT(INDEX(INDIRECT(CONCATENATE("'",Studiengang,"'!B2:F200")),MATCH($G17,INDIRECT(CONCATENATE("'",Studiengang,"'!B2:B200")),0),3),0)&amp;"/"&amp;TEXT(INDEX(INDIRECT(CONCATENATE("'",Studiengang,"'!B2:F200")),MATCH($G17,INDIRECT(CONCATENATE("'",Studiengang,"'!B2:B200")),0),4),0),80),""))</f>
        <v/>
      </c>
      <c r="K17" s="48"/>
      <c r="L17" s="49" t="str">
        <f aca="true">IF(OR(I17="",K17="",K17="A",K17="B",K17="C",K17="D",K17="E",K17="F",K17="G",K17="H",K17="I",K17="J",K17="K",K17="L"),"",(INDEX(INDIRECT(CONCATENATE("'",Studiengang,"'!B2:F200")),MATCH($G17,INDIRECT(CONCATENATE("'",Studiengang,"'!B2:B200")),0),5)))</f>
        <v/>
      </c>
      <c r="M17" s="50" t="str">
        <f aca="false">IF(K17="Ja",F17,"")</f>
        <v/>
      </c>
      <c r="N17" s="51"/>
    </row>
    <row r="18" s="37" customFormat="true" ht="15.75" hidden="false" customHeight="false" outlineLevel="0" collapsed="false">
      <c r="A18" s="38" t="n">
        <v>3</v>
      </c>
      <c r="B18" s="39"/>
      <c r="C18" s="40"/>
      <c r="D18" s="41"/>
      <c r="E18" s="42"/>
      <c r="F18" s="43"/>
      <c r="G18" s="44"/>
      <c r="H18" s="45" t="str">
        <f aca="true">IF(G18&gt;0,LEFT(TEXT(INDEX(INDIRECT(CONCATENATE("'",Studiengang,"'!B2:F200")),MATCH($G18,INDIRECT(CONCATENATE("'",Studiengang,"'!B2:B200")),0),4),0),80),"")</f>
        <v/>
      </c>
      <c r="I18" s="46" t="str">
        <f aca="false">IF(G18&gt;0,G18,"")</f>
        <v/>
      </c>
      <c r="J18" s="47" t="str">
        <f aca="true">IF(I18="","",IF(I18&gt;0,LEFT(TEXT(INDEX(INDIRECT(CONCATENATE("'",Studiengang,"'!B2:F200")),MATCH($G18,INDIRECT(CONCATENATE("'",Studiengang,"'!B2:B200")),0),2),0)&amp;"/"&amp;TEXT(INDEX(INDIRECT(CONCATENATE("'",Studiengang,"'!B2:F200")),MATCH($G18,INDIRECT(CONCATENATE("'",Studiengang,"'!B2:B200")),0),3),0)&amp;"/"&amp;TEXT(INDEX(INDIRECT(CONCATENATE("'",Studiengang,"'!B2:F200")),MATCH($G18,INDIRECT(CONCATENATE("'",Studiengang,"'!B2:B200")),0),4),0),80),""))</f>
        <v/>
      </c>
      <c r="K18" s="48"/>
      <c r="L18" s="49" t="str">
        <f aca="true">IF(OR(I18="",K18="",K18="A",K18="B",K18="C",K18="D",K18="E",K18="F",K18="G",K18="H",K18="I",K18="J",K18="K",K18="L"),"",(INDEX(INDIRECT(CONCATENATE("'",Studiengang,"'!B2:F200")),MATCH($G18,INDIRECT(CONCATENATE("'",Studiengang,"'!B2:B200")),0),5)))</f>
        <v/>
      </c>
      <c r="M18" s="50" t="str">
        <f aca="false">IF(K18="Ja",F18,"")</f>
        <v/>
      </c>
      <c r="N18" s="51"/>
    </row>
    <row r="19" s="37" customFormat="true" ht="15.75" hidden="false" customHeight="false" outlineLevel="0" collapsed="false">
      <c r="A19" s="38" t="n">
        <v>4</v>
      </c>
      <c r="B19" s="39"/>
      <c r="C19" s="40"/>
      <c r="D19" s="41"/>
      <c r="E19" s="42"/>
      <c r="F19" s="43"/>
      <c r="G19" s="44"/>
      <c r="H19" s="45" t="str">
        <f aca="true">IF(G19&gt;0,LEFT(TEXT(INDEX(INDIRECT(CONCATENATE("'",Studiengang,"'!B2:F200")),MATCH($G19,INDIRECT(CONCATENATE("'",Studiengang,"'!B2:B200")),0),4),0),80),"")</f>
        <v/>
      </c>
      <c r="I19" s="46" t="str">
        <f aca="false">IF(G19&gt;0,G19,"")</f>
        <v/>
      </c>
      <c r="J19" s="47" t="str">
        <f aca="true">IF(I19="","",IF(I19&gt;0,LEFT(TEXT(INDEX(INDIRECT(CONCATENATE("'",Studiengang,"'!B2:F200")),MATCH($G19,INDIRECT(CONCATENATE("'",Studiengang,"'!B2:B200")),0),2),0)&amp;"/"&amp;TEXT(INDEX(INDIRECT(CONCATENATE("'",Studiengang,"'!B2:F200")),MATCH($G19,INDIRECT(CONCATENATE("'",Studiengang,"'!B2:B200")),0),3),0)&amp;"/"&amp;TEXT(INDEX(INDIRECT(CONCATENATE("'",Studiengang,"'!B2:F200")),MATCH($G19,INDIRECT(CONCATENATE("'",Studiengang,"'!B2:B200")),0),4),0),80),""))</f>
        <v/>
      </c>
      <c r="K19" s="48"/>
      <c r="L19" s="49" t="str">
        <f aca="true">IF(OR(I19="",K19="",K19="A",K19="B",K19="C",K19="D",K19="E",K19="F",K19="G",K19="H",K19="I",K19="J",K19="K",K19="L"),"",(INDEX(INDIRECT(CONCATENATE("'",Studiengang,"'!B2:F200")),MATCH($G19,INDIRECT(CONCATENATE("'",Studiengang,"'!B2:B200")),0),5)))</f>
        <v/>
      </c>
      <c r="M19" s="50" t="str">
        <f aca="false">IF(K19="Ja",F19,"")</f>
        <v/>
      </c>
      <c r="N19" s="51"/>
    </row>
    <row r="20" s="37" customFormat="true" ht="15.75" hidden="false" customHeight="false" outlineLevel="0" collapsed="false">
      <c r="A20" s="38" t="n">
        <v>5</v>
      </c>
      <c r="B20" s="39"/>
      <c r="C20" s="40"/>
      <c r="D20" s="41"/>
      <c r="E20" s="42"/>
      <c r="F20" s="43"/>
      <c r="G20" s="44"/>
      <c r="H20" s="45" t="str">
        <f aca="true">IF(G20&gt;0,LEFT(TEXT(INDEX(INDIRECT(CONCATENATE("'",Studiengang,"'!B2:F200")),MATCH($G20,INDIRECT(CONCATENATE("'",Studiengang,"'!B2:B200")),0),4),0),80),"")</f>
        <v/>
      </c>
      <c r="I20" s="46" t="str">
        <f aca="false">IF(G20&gt;0,G20,"")</f>
        <v/>
      </c>
      <c r="J20" s="47" t="str">
        <f aca="true">IF(I20="","",IF(I20&gt;0,LEFT(TEXT(INDEX(INDIRECT(CONCATENATE("'",Studiengang,"'!B2:F200")),MATCH($G20,INDIRECT(CONCATENATE("'",Studiengang,"'!B2:B200")),0),2),0)&amp;"/"&amp;TEXT(INDEX(INDIRECT(CONCATENATE("'",Studiengang,"'!B2:F200")),MATCH($G20,INDIRECT(CONCATENATE("'",Studiengang,"'!B2:B200")),0),3),0)&amp;"/"&amp;TEXT(INDEX(INDIRECT(CONCATENATE("'",Studiengang,"'!B2:F200")),MATCH($G20,INDIRECT(CONCATENATE("'",Studiengang,"'!B2:B200")),0),4),0),80),""))</f>
        <v/>
      </c>
      <c r="K20" s="48"/>
      <c r="L20" s="49" t="str">
        <f aca="true">IF(OR(I20="",K20="",K20="A",K20="B",K20="C",K20="D",K20="E",K20="F",K20="G",K20="H",K20="I",K20="J",K20="K",K20="L"),"",(INDEX(INDIRECT(CONCATENATE("'",Studiengang,"'!B2:F200")),MATCH($G20,INDIRECT(CONCATENATE("'",Studiengang,"'!B2:B200")),0),5)))</f>
        <v/>
      </c>
      <c r="M20" s="50" t="str">
        <f aca="false">IF(K20="Ja",F20,"")</f>
        <v/>
      </c>
      <c r="N20" s="51"/>
    </row>
    <row r="21" s="37" customFormat="true" ht="15.75" hidden="false" customHeight="false" outlineLevel="0" collapsed="false">
      <c r="A21" s="38" t="n">
        <v>6</v>
      </c>
      <c r="B21" s="52"/>
      <c r="C21" s="40"/>
      <c r="D21" s="41"/>
      <c r="E21" s="42"/>
      <c r="F21" s="43"/>
      <c r="G21" s="44"/>
      <c r="H21" s="45" t="str">
        <f aca="true">IF(G21&gt;0,LEFT(TEXT(INDEX(INDIRECT(CONCATENATE("'",Studiengang,"'!B2:F200")),MATCH($G21,INDIRECT(CONCATENATE("'",Studiengang,"'!B2:B200")),0),4),0),80),"")</f>
        <v/>
      </c>
      <c r="I21" s="46" t="str">
        <f aca="false">IF(G21&gt;0,G21,"")</f>
        <v/>
      </c>
      <c r="J21" s="47" t="str">
        <f aca="true">IF(I21="","",IF(I21&gt;0,LEFT(TEXT(INDEX(INDIRECT(CONCATENATE("'",Studiengang,"'!B2:F200")),MATCH($G21,INDIRECT(CONCATENATE("'",Studiengang,"'!B2:B200")),0),2),0)&amp;"/"&amp;TEXT(INDEX(INDIRECT(CONCATENATE("'",Studiengang,"'!B2:F200")),MATCH($G21,INDIRECT(CONCATENATE("'",Studiengang,"'!B2:B200")),0),3),0)&amp;"/"&amp;TEXT(INDEX(INDIRECT(CONCATENATE("'",Studiengang,"'!B2:F200")),MATCH($G21,INDIRECT(CONCATENATE("'",Studiengang,"'!B2:B200")),0),4),0),80),""))</f>
        <v/>
      </c>
      <c r="K21" s="48"/>
      <c r="L21" s="49" t="str">
        <f aca="true">IF(OR(I21="",K21="",K21="A",K21="B",K21="C",K21="D",K21="E",K21="F",K21="G",K21="H",K21="I",K21="J",K21="K",K21="L"),"",(INDEX(INDIRECT(CONCATENATE("'",Studiengang,"'!B2:F200")),MATCH($G21,INDIRECT(CONCATENATE("'",Studiengang,"'!B2:B200")),0),5)))</f>
        <v/>
      </c>
      <c r="M21" s="50" t="str">
        <f aca="false">IF(K21="Ja",F21,"")</f>
        <v/>
      </c>
      <c r="N21" s="51"/>
    </row>
    <row r="22" s="37" customFormat="true" ht="15.75" hidden="false" customHeight="false" outlineLevel="0" collapsed="false">
      <c r="A22" s="38" t="n">
        <v>7</v>
      </c>
      <c r="B22" s="52"/>
      <c r="C22" s="40"/>
      <c r="D22" s="41"/>
      <c r="E22" s="42"/>
      <c r="F22" s="43"/>
      <c r="G22" s="44"/>
      <c r="H22" s="45" t="str">
        <f aca="true">IF(G22&gt;0,LEFT(TEXT(INDEX(INDIRECT(CONCATENATE("'",Studiengang,"'!B2:F200")),MATCH($G22,INDIRECT(CONCATENATE("'",Studiengang,"'!B2:B200")),0),4),0),80),"")</f>
        <v/>
      </c>
      <c r="I22" s="46" t="str">
        <f aca="false">IF(G22&gt;0,G22,"")</f>
        <v/>
      </c>
      <c r="J22" s="47" t="str">
        <f aca="true">IF(I22="","",IF(I22&gt;0,LEFT(TEXT(INDEX(INDIRECT(CONCATENATE("'",Studiengang,"'!B2:F200")),MATCH($G22,INDIRECT(CONCATENATE("'",Studiengang,"'!B2:B200")),0),2),0)&amp;"/"&amp;TEXT(INDEX(INDIRECT(CONCATENATE("'",Studiengang,"'!B2:F200")),MATCH($G22,INDIRECT(CONCATENATE("'",Studiengang,"'!B2:B200")),0),3),0)&amp;"/"&amp;TEXT(INDEX(INDIRECT(CONCATENATE("'",Studiengang,"'!B2:F200")),MATCH($G22,INDIRECT(CONCATENATE("'",Studiengang,"'!B2:B200")),0),4),0),80),""))</f>
        <v/>
      </c>
      <c r="K22" s="48"/>
      <c r="L22" s="49" t="str">
        <f aca="true">IF(OR(I22="",K22="",K22="A",K22="B",K22="C",K22="D",K22="E",K22="F",K22="G",K22="H",K22="I",K22="J",K22="K",K22="L"),"",(INDEX(INDIRECT(CONCATENATE("'",Studiengang,"'!B2:F200")),MATCH($G22,INDIRECT(CONCATENATE("'",Studiengang,"'!B2:B200")),0),5)))</f>
        <v/>
      </c>
      <c r="M22" s="50" t="str">
        <f aca="false">IF(K22="Ja",F22,"")</f>
        <v/>
      </c>
      <c r="N22" s="51"/>
    </row>
    <row r="23" s="37" customFormat="true" ht="15.75" hidden="false" customHeight="false" outlineLevel="0" collapsed="false">
      <c r="A23" s="38" t="n">
        <v>8</v>
      </c>
      <c r="B23" s="52"/>
      <c r="C23" s="40"/>
      <c r="D23" s="41"/>
      <c r="E23" s="42"/>
      <c r="F23" s="43"/>
      <c r="G23" s="44"/>
      <c r="H23" s="45" t="str">
        <f aca="true">IF(G23&gt;0,LEFT(TEXT(INDEX(INDIRECT(CONCATENATE("'",Studiengang,"'!B2:F200")),MATCH($G23,INDIRECT(CONCATENATE("'",Studiengang,"'!B2:B200")),0),4),0),80),"")</f>
        <v/>
      </c>
      <c r="I23" s="46" t="str">
        <f aca="false">IF(G23&gt;0,G23,"")</f>
        <v/>
      </c>
      <c r="J23" s="47" t="str">
        <f aca="true">IF(I23="","",IF(I23&gt;0,LEFT(TEXT(INDEX(INDIRECT(CONCATENATE("'",Studiengang,"'!B2:F200")),MATCH($G23,INDIRECT(CONCATENATE("'",Studiengang,"'!B2:B200")),0),2),0)&amp;"/"&amp;TEXT(INDEX(INDIRECT(CONCATENATE("'",Studiengang,"'!B2:F200")),MATCH($G23,INDIRECT(CONCATENATE("'",Studiengang,"'!B2:B200")),0),3),0)&amp;"/"&amp;TEXT(INDEX(INDIRECT(CONCATENATE("'",Studiengang,"'!B2:F200")),MATCH($G23,INDIRECT(CONCATENATE("'",Studiengang,"'!B2:B200")),0),4),0),80),""))</f>
        <v/>
      </c>
      <c r="K23" s="48"/>
      <c r="L23" s="49" t="str">
        <f aca="true">IF(OR(I23="",K23="",K23="A",K23="B",K23="C",K23="D",K23="E",K23="F",K23="G",K23="H",K23="I",K23="J",K23="K",K23="L"),"",(INDEX(INDIRECT(CONCATENATE("'",Studiengang,"'!B2:F200")),MATCH($G23,INDIRECT(CONCATENATE("'",Studiengang,"'!B2:B200")),0),5)))</f>
        <v/>
      </c>
      <c r="M23" s="50" t="str">
        <f aca="false">IF(K23="Ja",F23,"")</f>
        <v/>
      </c>
      <c r="N23" s="51"/>
    </row>
    <row r="24" s="37" customFormat="true" ht="15.75" hidden="false" customHeight="false" outlineLevel="0" collapsed="false">
      <c r="A24" s="38" t="n">
        <v>9</v>
      </c>
      <c r="B24" s="52"/>
      <c r="C24" s="40"/>
      <c r="D24" s="41"/>
      <c r="E24" s="42"/>
      <c r="F24" s="43"/>
      <c r="G24" s="44"/>
      <c r="H24" s="45" t="str">
        <f aca="true">IF(G24&gt;0,LEFT(TEXT(INDEX(INDIRECT(CONCATENATE("'",Studiengang,"'!B2:F200")),MATCH($G24,INDIRECT(CONCATENATE("'",Studiengang,"'!B2:B200")),0),4),0),80),"")</f>
        <v/>
      </c>
      <c r="I24" s="46" t="str">
        <f aca="false">IF(G24&gt;0,G24,"")</f>
        <v/>
      </c>
      <c r="J24" s="47" t="str">
        <f aca="true">IF(I24="","",IF(I24&gt;0,LEFT(TEXT(INDEX(INDIRECT(CONCATENATE("'",Studiengang,"'!B2:F200")),MATCH($G24,INDIRECT(CONCATENATE("'",Studiengang,"'!B2:B200")),0),2),0)&amp;"/"&amp;TEXT(INDEX(INDIRECT(CONCATENATE("'",Studiengang,"'!B2:F200")),MATCH($G24,INDIRECT(CONCATENATE("'",Studiengang,"'!B2:B200")),0),3),0)&amp;"/"&amp;TEXT(INDEX(INDIRECT(CONCATENATE("'",Studiengang,"'!B2:F200")),MATCH($G24,INDIRECT(CONCATENATE("'",Studiengang,"'!B2:B200")),0),4),0),80),""))</f>
        <v/>
      </c>
      <c r="K24" s="48"/>
      <c r="L24" s="49" t="str">
        <f aca="true">IF(OR(I24="",K24="",K24="A",K24="B",K24="C",K24="D",K24="E",K24="F",K24="G",K24="H",K24="I",K24="J",K24="K",K24="L"),"",(INDEX(INDIRECT(CONCATENATE("'",Studiengang,"'!B2:F200")),MATCH($G24,INDIRECT(CONCATENATE("'",Studiengang,"'!B2:B200")),0),5)))</f>
        <v/>
      </c>
      <c r="M24" s="50" t="str">
        <f aca="false">IF(K24="Ja",F24,"")</f>
        <v/>
      </c>
      <c r="N24" s="51"/>
    </row>
    <row r="25" s="37" customFormat="true" ht="15.75" hidden="false" customHeight="false" outlineLevel="0" collapsed="false">
      <c r="A25" s="38" t="n">
        <v>10</v>
      </c>
      <c r="B25" s="52"/>
      <c r="C25" s="40"/>
      <c r="D25" s="41"/>
      <c r="E25" s="42"/>
      <c r="F25" s="43"/>
      <c r="G25" s="44"/>
      <c r="H25" s="45" t="str">
        <f aca="true">IF(G25&gt;0,LEFT(TEXT(INDEX(INDIRECT(CONCATENATE("'",Studiengang,"'!B2:F200")),MATCH($G25,INDIRECT(CONCATENATE("'",Studiengang,"'!B2:B200")),0),4),0),80),"")</f>
        <v/>
      </c>
      <c r="I25" s="46" t="str">
        <f aca="false">IF(G25&gt;0,G25,"")</f>
        <v/>
      </c>
      <c r="J25" s="47" t="str">
        <f aca="true">IF(I25="","",IF(I25&gt;0,LEFT(TEXT(INDEX(INDIRECT(CONCATENATE("'",Studiengang,"'!B2:F200")),MATCH($G25,INDIRECT(CONCATENATE("'",Studiengang,"'!B2:B200")),0),2),0)&amp;"/"&amp;TEXT(INDEX(INDIRECT(CONCATENATE("'",Studiengang,"'!B2:F200")),MATCH($G25,INDIRECT(CONCATENATE("'",Studiengang,"'!B2:B200")),0),3),0)&amp;"/"&amp;TEXT(INDEX(INDIRECT(CONCATENATE("'",Studiengang,"'!B2:F200")),MATCH($G25,INDIRECT(CONCATENATE("'",Studiengang,"'!B2:B200")),0),4),0),80),""))</f>
        <v/>
      </c>
      <c r="K25" s="48"/>
      <c r="L25" s="49" t="str">
        <f aca="true">IF(OR(I25="",K25="",K25="A",K25="B",K25="C",K25="D",K25="E",K25="F",K25="G",K25="H",K25="I",K25="J",K25="K",K25="L"),"",(INDEX(INDIRECT(CONCATENATE("'",Studiengang,"'!B2:F200")),MATCH($G25,INDIRECT(CONCATENATE("'",Studiengang,"'!B2:B200")),0),5)))</f>
        <v/>
      </c>
      <c r="M25" s="50" t="str">
        <f aca="false">IF(K25="Ja",F25,"")</f>
        <v/>
      </c>
      <c r="N25" s="51"/>
    </row>
    <row r="26" s="37" customFormat="true" ht="15.75" hidden="false" customHeight="false" outlineLevel="0" collapsed="false">
      <c r="A26" s="38" t="n">
        <v>11</v>
      </c>
      <c r="B26" s="52"/>
      <c r="C26" s="40"/>
      <c r="D26" s="41"/>
      <c r="E26" s="42"/>
      <c r="F26" s="43"/>
      <c r="G26" s="44"/>
      <c r="H26" s="45" t="str">
        <f aca="true">IF(G26&gt;0,LEFT(TEXT(INDEX(INDIRECT(CONCATENATE("'",Studiengang,"'!B2:F200")),MATCH($G26,INDIRECT(CONCATENATE("'",Studiengang,"'!B2:B200")),0),4),0),80),"")</f>
        <v/>
      </c>
      <c r="I26" s="46" t="str">
        <f aca="false">IF(G26&gt;0,G26,"")</f>
        <v/>
      </c>
      <c r="J26" s="47" t="str">
        <f aca="true">IF(I26="","",IF(I26&gt;0,LEFT(TEXT(INDEX(INDIRECT(CONCATENATE("'",Studiengang,"'!B2:F200")),MATCH($G26,INDIRECT(CONCATENATE("'",Studiengang,"'!B2:B200")),0),2),0)&amp;"/"&amp;TEXT(INDEX(INDIRECT(CONCATENATE("'",Studiengang,"'!B2:F200")),MATCH($G26,INDIRECT(CONCATENATE("'",Studiengang,"'!B2:B200")),0),3),0)&amp;"/"&amp;TEXT(INDEX(INDIRECT(CONCATENATE("'",Studiengang,"'!B2:F200")),MATCH($G26,INDIRECT(CONCATENATE("'",Studiengang,"'!B2:B200")),0),4),0),80),""))</f>
        <v/>
      </c>
      <c r="K26" s="48"/>
      <c r="L26" s="49" t="str">
        <f aca="true">IF(OR(I26="",K26="",K26="A",K26="B",K26="C",K26="D",K26="E",K26="F",K26="G",K26="H",K26="I",K26="J",K26="K",K26="L"),"",(INDEX(INDIRECT(CONCATENATE("'",Studiengang,"'!B2:F200")),MATCH($G26,INDIRECT(CONCATENATE("'",Studiengang,"'!B2:B200")),0),5)))</f>
        <v/>
      </c>
      <c r="M26" s="50" t="str">
        <f aca="false">IF(K26="Ja",F26,"")</f>
        <v/>
      </c>
      <c r="N26" s="51"/>
    </row>
    <row r="27" s="37" customFormat="true" ht="15.75" hidden="false" customHeight="false" outlineLevel="0" collapsed="false">
      <c r="A27" s="38" t="n">
        <v>12</v>
      </c>
      <c r="B27" s="52"/>
      <c r="C27" s="40"/>
      <c r="D27" s="41"/>
      <c r="E27" s="42"/>
      <c r="F27" s="43"/>
      <c r="G27" s="44"/>
      <c r="H27" s="45" t="str">
        <f aca="true">IF(G27&gt;0,LEFT(TEXT(INDEX(INDIRECT(CONCATENATE("'",Studiengang,"'!B2:F200")),MATCH($G27,INDIRECT(CONCATENATE("'",Studiengang,"'!B2:B200")),0),4),0),80),"")</f>
        <v/>
      </c>
      <c r="I27" s="46" t="str">
        <f aca="false">IF(G27&gt;0,G27,"")</f>
        <v/>
      </c>
      <c r="J27" s="47" t="str">
        <f aca="true">IF(I27="","",IF(I27&gt;0,LEFT(TEXT(INDEX(INDIRECT(CONCATENATE("'",Studiengang,"'!B2:F200")),MATCH($G27,INDIRECT(CONCATENATE("'",Studiengang,"'!B2:B200")),0),2),0)&amp;"/"&amp;TEXT(INDEX(INDIRECT(CONCATENATE("'",Studiengang,"'!B2:F200")),MATCH($G27,INDIRECT(CONCATENATE("'",Studiengang,"'!B2:B200")),0),3),0)&amp;"/"&amp;TEXT(INDEX(INDIRECT(CONCATENATE("'",Studiengang,"'!B2:F200")),MATCH($G27,INDIRECT(CONCATENATE("'",Studiengang,"'!B2:B200")),0),4),0),80),""))</f>
        <v/>
      </c>
      <c r="K27" s="48"/>
      <c r="L27" s="49" t="str">
        <f aca="true">IF(OR(I27="",K27="",K27="A",K27="B",K27="C",K27="D",K27="E",K27="F",K27="G",K27="H",K27="I",K27="J",K27="K",K27="L"),"",(INDEX(INDIRECT(CONCATENATE("'",Studiengang,"'!B2:F200")),MATCH($G27,INDIRECT(CONCATENATE("'",Studiengang,"'!B2:B200")),0),5)))</f>
        <v/>
      </c>
      <c r="M27" s="50" t="str">
        <f aca="false">IF(K27="Ja",F27,"")</f>
        <v/>
      </c>
      <c r="N27" s="51"/>
    </row>
    <row r="28" s="37" customFormat="true" ht="15.75" hidden="false" customHeight="false" outlineLevel="0" collapsed="false">
      <c r="A28" s="38" t="n">
        <v>13</v>
      </c>
      <c r="B28" s="52"/>
      <c r="C28" s="40"/>
      <c r="D28" s="41"/>
      <c r="E28" s="42"/>
      <c r="F28" s="43"/>
      <c r="G28" s="44"/>
      <c r="H28" s="45" t="str">
        <f aca="true">IF(G28&gt;0,LEFT(TEXT(INDEX(INDIRECT(CONCATENATE("'",Studiengang,"'!B2:F200")),MATCH($G28,INDIRECT(CONCATENATE("'",Studiengang,"'!B2:B200")),0),4),0),80),"")</f>
        <v/>
      </c>
      <c r="I28" s="46" t="str">
        <f aca="false">IF(G28&gt;0,G28,"")</f>
        <v/>
      </c>
      <c r="J28" s="47" t="str">
        <f aca="true">IF(I28="","",IF(I28&gt;0,LEFT(TEXT(INDEX(INDIRECT(CONCATENATE("'",Studiengang,"'!B2:F200")),MATCH($G28,INDIRECT(CONCATENATE("'",Studiengang,"'!B2:B200")),0),2),0)&amp;"/"&amp;TEXT(INDEX(INDIRECT(CONCATENATE("'",Studiengang,"'!B2:F200")),MATCH($G28,INDIRECT(CONCATENATE("'",Studiengang,"'!B2:B200")),0),3),0)&amp;"/"&amp;TEXT(INDEX(INDIRECT(CONCATENATE("'",Studiengang,"'!B2:F200")),MATCH($G28,INDIRECT(CONCATENATE("'",Studiengang,"'!B2:B200")),0),4),0),80),""))</f>
        <v/>
      </c>
      <c r="K28" s="48"/>
      <c r="L28" s="49" t="str">
        <f aca="true">IF(OR(I28="",K28="",K28="A",K28="B",K28="C",K28="D",K28="E",K28="F",K28="G",K28="H",K28="I",K28="J",K28="K",K28="L"),"",(INDEX(INDIRECT(CONCATENATE("'",Studiengang,"'!B2:F200")),MATCH($G28,INDIRECT(CONCATENATE("'",Studiengang,"'!B2:B200")),0),5)))</f>
        <v/>
      </c>
      <c r="M28" s="50" t="str">
        <f aca="false">IF(K28="Ja",F28,"")</f>
        <v/>
      </c>
      <c r="N28" s="51"/>
    </row>
    <row r="29" s="37" customFormat="true" ht="15.75" hidden="false" customHeight="false" outlineLevel="0" collapsed="false">
      <c r="A29" s="38" t="n">
        <v>14</v>
      </c>
      <c r="B29" s="52"/>
      <c r="C29" s="40"/>
      <c r="D29" s="41"/>
      <c r="E29" s="42"/>
      <c r="F29" s="43"/>
      <c r="G29" s="44"/>
      <c r="H29" s="45" t="str">
        <f aca="true">IF(G29&gt;0,LEFT(TEXT(INDEX(INDIRECT(CONCATENATE("'",Studiengang,"'!B2:F200")),MATCH($G29,INDIRECT(CONCATENATE("'",Studiengang,"'!B2:B200")),0),4),0),80),"")</f>
        <v/>
      </c>
      <c r="I29" s="46" t="str">
        <f aca="false">IF(G29&gt;0,G29,"")</f>
        <v/>
      </c>
      <c r="J29" s="47" t="str">
        <f aca="true">IF(I29="","",IF(I29&gt;0,LEFT(TEXT(INDEX(INDIRECT(CONCATENATE("'",Studiengang,"'!B2:F200")),MATCH($G29,INDIRECT(CONCATENATE("'",Studiengang,"'!B2:B200")),0),2),0)&amp;"/"&amp;TEXT(INDEX(INDIRECT(CONCATENATE("'",Studiengang,"'!B2:F200")),MATCH($G29,INDIRECT(CONCATENATE("'",Studiengang,"'!B2:B200")),0),3),0)&amp;"/"&amp;TEXT(INDEX(INDIRECT(CONCATENATE("'",Studiengang,"'!B2:F200")),MATCH($G29,INDIRECT(CONCATENATE("'",Studiengang,"'!B2:B200")),0),4),0),80),""))</f>
        <v/>
      </c>
      <c r="K29" s="48"/>
      <c r="L29" s="49" t="str">
        <f aca="true">IF(OR(I29="",K29="",K29="A",K29="B",K29="C",K29="D",K29="E",K29="F",K29="G",K29="H",K29="I",K29="J",K29="K",K29="L"),"",(INDEX(INDIRECT(CONCATENATE("'",Studiengang,"'!B2:F200")),MATCH($G29,INDIRECT(CONCATENATE("'",Studiengang,"'!B2:B200")),0),5)))</f>
        <v/>
      </c>
      <c r="M29" s="50" t="str">
        <f aca="false">IF(K29="Ja",F29,"")</f>
        <v/>
      </c>
      <c r="N29" s="51"/>
    </row>
    <row r="30" s="37" customFormat="true" ht="15.75" hidden="false" customHeight="false" outlineLevel="0" collapsed="false">
      <c r="A30" s="38" t="n">
        <v>15</v>
      </c>
      <c r="B30" s="52"/>
      <c r="C30" s="40"/>
      <c r="D30" s="41"/>
      <c r="E30" s="42"/>
      <c r="F30" s="43"/>
      <c r="G30" s="44"/>
      <c r="H30" s="45" t="str">
        <f aca="true">IF(G30&gt;0,LEFT(TEXT(INDEX(INDIRECT(CONCATENATE("'",Studiengang,"'!B2:F200")),MATCH($G30,INDIRECT(CONCATENATE("'",Studiengang,"'!B2:B200")),0),4),0),80),"")</f>
        <v/>
      </c>
      <c r="I30" s="46" t="str">
        <f aca="false">IF(G30&gt;0,G30,"")</f>
        <v/>
      </c>
      <c r="J30" s="47" t="str">
        <f aca="true">IF(I30="","",IF(I30&gt;0,LEFT(TEXT(INDEX(INDIRECT(CONCATENATE("'",Studiengang,"'!B2:F200")),MATCH($G30,INDIRECT(CONCATENATE("'",Studiengang,"'!B2:B200")),0),2),0)&amp;"/"&amp;TEXT(INDEX(INDIRECT(CONCATENATE("'",Studiengang,"'!B2:F200")),MATCH($G30,INDIRECT(CONCATENATE("'",Studiengang,"'!B2:B200")),0),3),0)&amp;"/"&amp;TEXT(INDEX(INDIRECT(CONCATENATE("'",Studiengang,"'!B2:F200")),MATCH($G30,INDIRECT(CONCATENATE("'",Studiengang,"'!B2:B200")),0),4),0),80),""))</f>
        <v/>
      </c>
      <c r="K30" s="48"/>
      <c r="L30" s="49" t="str">
        <f aca="true">IF(OR(I30="",K30="",K30="A",K30="B",K30="C",K30="D",K30="E",K30="F",K30="G",K30="H",K30="I",K30="J",K30="K",K30="L"),"",(INDEX(INDIRECT(CONCATENATE("'",Studiengang,"'!B2:F200")),MATCH($G30,INDIRECT(CONCATENATE("'",Studiengang,"'!B2:B200")),0),5)))</f>
        <v/>
      </c>
      <c r="M30" s="50" t="str">
        <f aca="false">IF(K30="Ja",F30,"")</f>
        <v/>
      </c>
      <c r="N30" s="51"/>
    </row>
    <row r="31" s="37" customFormat="true" ht="15.75" hidden="false" customHeight="false" outlineLevel="0" collapsed="false">
      <c r="A31" s="38" t="n">
        <v>16</v>
      </c>
      <c r="B31" s="52"/>
      <c r="C31" s="40"/>
      <c r="D31" s="41"/>
      <c r="E31" s="42"/>
      <c r="F31" s="43"/>
      <c r="G31" s="44"/>
      <c r="H31" s="45" t="str">
        <f aca="true">IF(G31&gt;0,LEFT(TEXT(INDEX(INDIRECT(CONCATENATE("'",Studiengang,"'!B2:F200")),MATCH($G31,INDIRECT(CONCATENATE("'",Studiengang,"'!B2:B200")),0),4),0),80),"")</f>
        <v/>
      </c>
      <c r="I31" s="46" t="str">
        <f aca="false">IF(G31&gt;0,G31,"")</f>
        <v/>
      </c>
      <c r="J31" s="47" t="str">
        <f aca="true">IF(I31="","",IF(I31&gt;0,LEFT(TEXT(INDEX(INDIRECT(CONCATENATE("'",Studiengang,"'!B2:F200")),MATCH($G31,INDIRECT(CONCATENATE("'",Studiengang,"'!B2:B200")),0),2),0)&amp;"/"&amp;TEXT(INDEX(INDIRECT(CONCATENATE("'",Studiengang,"'!B2:F200")),MATCH($G31,INDIRECT(CONCATENATE("'",Studiengang,"'!B2:B200")),0),3),0)&amp;"/"&amp;TEXT(INDEX(INDIRECT(CONCATENATE("'",Studiengang,"'!B2:F200")),MATCH($G31,INDIRECT(CONCATENATE("'",Studiengang,"'!B2:B200")),0),4),0),80),""))</f>
        <v/>
      </c>
      <c r="K31" s="48"/>
      <c r="L31" s="49" t="str">
        <f aca="true">IF(OR(I31="",K31="",K31="A",K31="B",K31="C",K31="D",K31="E",K31="F",K31="G",K31="H",K31="I",K31="J",K31="K",K31="L"),"",(INDEX(INDIRECT(CONCATENATE("'",Studiengang,"'!B2:F200")),MATCH($G31,INDIRECT(CONCATENATE("'",Studiengang,"'!B2:B200")),0),5)))</f>
        <v/>
      </c>
      <c r="M31" s="50" t="str">
        <f aca="false">IF(K31="Ja",F31,"")</f>
        <v/>
      </c>
      <c r="N31" s="51"/>
    </row>
    <row r="32" s="37" customFormat="true" ht="15.75" hidden="false" customHeight="false" outlineLevel="0" collapsed="false">
      <c r="A32" s="38" t="n">
        <v>17</v>
      </c>
      <c r="B32" s="52"/>
      <c r="C32" s="40"/>
      <c r="D32" s="41"/>
      <c r="E32" s="42"/>
      <c r="F32" s="43"/>
      <c r="G32" s="44"/>
      <c r="H32" s="45" t="str">
        <f aca="true">IF(G32&gt;0,LEFT(TEXT(INDEX(INDIRECT(CONCATENATE("'",Studiengang,"'!B2:F200")),MATCH($G32,INDIRECT(CONCATENATE("'",Studiengang,"'!B2:B200")),0),4),0),80),"")</f>
        <v/>
      </c>
      <c r="I32" s="46" t="str">
        <f aca="false">IF(G32&gt;0,G32,"")</f>
        <v/>
      </c>
      <c r="J32" s="47" t="str">
        <f aca="true">IF(I32="","",IF(I32&gt;0,LEFT(TEXT(INDEX(INDIRECT(CONCATENATE("'",Studiengang,"'!B2:F200")),MATCH($G32,INDIRECT(CONCATENATE("'",Studiengang,"'!B2:B200")),0),2),0)&amp;"/"&amp;TEXT(INDEX(INDIRECT(CONCATENATE("'",Studiengang,"'!B2:F200")),MATCH($G32,INDIRECT(CONCATENATE("'",Studiengang,"'!B2:B200")),0),3),0)&amp;"/"&amp;TEXT(INDEX(INDIRECT(CONCATENATE("'",Studiengang,"'!B2:F200")),MATCH($G32,INDIRECT(CONCATENATE("'",Studiengang,"'!B2:B200")),0),4),0),80),""))</f>
        <v/>
      </c>
      <c r="K32" s="48"/>
      <c r="L32" s="49" t="str">
        <f aca="true">IF(OR(I32="",K32="",K32="A",K32="B",K32="C",K32="D",K32="E",K32="F",K32="G",K32="H",K32="I",K32="J",K32="K",K32="L"),"",(INDEX(INDIRECT(CONCATENATE("'",Studiengang,"'!B2:F200")),MATCH($G32,INDIRECT(CONCATENATE("'",Studiengang,"'!B2:B200")),0),5)))</f>
        <v/>
      </c>
      <c r="M32" s="50" t="str">
        <f aca="false">IF(K32="Ja",F32,"")</f>
        <v/>
      </c>
      <c r="N32" s="51"/>
    </row>
    <row r="33" s="37" customFormat="true" ht="15.75" hidden="false" customHeight="false" outlineLevel="0" collapsed="false">
      <c r="A33" s="38" t="n">
        <v>18</v>
      </c>
      <c r="B33" s="52"/>
      <c r="C33" s="40"/>
      <c r="D33" s="41"/>
      <c r="E33" s="42"/>
      <c r="F33" s="43"/>
      <c r="G33" s="44"/>
      <c r="H33" s="45" t="str">
        <f aca="true">IF(G33&gt;0,LEFT(TEXT(INDEX(INDIRECT(CONCATENATE("'",Studiengang,"'!B2:F200")),MATCH($G33,INDIRECT(CONCATENATE("'",Studiengang,"'!B2:B200")),0),4),0),80),"")</f>
        <v/>
      </c>
      <c r="I33" s="46" t="str">
        <f aca="false">IF(G33&gt;0,G33,"")</f>
        <v/>
      </c>
      <c r="J33" s="47" t="str">
        <f aca="true">IF(I33="","",IF(I33&gt;0,LEFT(TEXT(INDEX(INDIRECT(CONCATENATE("'",Studiengang,"'!B2:F200")),MATCH($G33,INDIRECT(CONCATENATE("'",Studiengang,"'!B2:B200")),0),2),0)&amp;"/"&amp;TEXT(INDEX(INDIRECT(CONCATENATE("'",Studiengang,"'!B2:F200")),MATCH($G33,INDIRECT(CONCATENATE("'",Studiengang,"'!B2:B200")),0),3),0)&amp;"/"&amp;TEXT(INDEX(INDIRECT(CONCATENATE("'",Studiengang,"'!B2:F200")),MATCH($G33,INDIRECT(CONCATENATE("'",Studiengang,"'!B2:B200")),0),4),0),80),""))</f>
        <v/>
      </c>
      <c r="K33" s="48"/>
      <c r="L33" s="49" t="str">
        <f aca="true">IF(OR(I33="",K33="",K33="A",K33="B",K33="C",K33="D",K33="E",K33="F",K33="G",K33="H",K33="I",K33="J",K33="K",K33="L"),"",(INDEX(INDIRECT(CONCATENATE("'",Studiengang,"'!B2:F200")),MATCH($G33,INDIRECT(CONCATENATE("'",Studiengang,"'!B2:B200")),0),5)))</f>
        <v/>
      </c>
      <c r="M33" s="50" t="str">
        <f aca="false">IF(K33="Ja",F33,"")</f>
        <v/>
      </c>
      <c r="N33" s="51"/>
    </row>
    <row r="34" s="37" customFormat="true" ht="15.75" hidden="false" customHeight="false" outlineLevel="0" collapsed="false">
      <c r="A34" s="38" t="n">
        <v>19</v>
      </c>
      <c r="B34" s="52"/>
      <c r="C34" s="40"/>
      <c r="D34" s="41"/>
      <c r="E34" s="42"/>
      <c r="F34" s="43"/>
      <c r="G34" s="44"/>
      <c r="H34" s="45" t="str">
        <f aca="true">IF(G34&gt;0,LEFT(TEXT(INDEX(INDIRECT(CONCATENATE("'",Studiengang,"'!B2:F200")),MATCH($G34,INDIRECT(CONCATENATE("'",Studiengang,"'!B2:B200")),0),4),0),80),"")</f>
        <v/>
      </c>
      <c r="I34" s="46" t="str">
        <f aca="false">IF(G34&gt;0,G34,"")</f>
        <v/>
      </c>
      <c r="J34" s="47" t="str">
        <f aca="true">IF(I34="","",IF(I34&gt;0,LEFT(TEXT(INDEX(INDIRECT(CONCATENATE("'",Studiengang,"'!B2:F200")),MATCH($G34,INDIRECT(CONCATENATE("'",Studiengang,"'!B2:B200")),0),2),0)&amp;"/"&amp;TEXT(INDEX(INDIRECT(CONCATENATE("'",Studiengang,"'!B2:F200")),MATCH($G34,INDIRECT(CONCATENATE("'",Studiengang,"'!B2:B200")),0),3),0)&amp;"/"&amp;TEXT(INDEX(INDIRECT(CONCATENATE("'",Studiengang,"'!B2:F200")),MATCH($G34,INDIRECT(CONCATENATE("'",Studiengang,"'!B2:B200")),0),4),0),80),""))</f>
        <v/>
      </c>
      <c r="K34" s="48"/>
      <c r="L34" s="49" t="str">
        <f aca="true">IF(OR(I34="",K34="",K34="A",K34="B",K34="C",K34="D",K34="E",K34="F",K34="G",K34="H",K34="I",K34="J",K34="K",K34="L"),"",(INDEX(INDIRECT(CONCATENATE("'",Studiengang,"'!B2:F200")),MATCH($G34,INDIRECT(CONCATENATE("'",Studiengang,"'!B2:B200")),0),5)))</f>
        <v/>
      </c>
      <c r="M34" s="50" t="str">
        <f aca="false">IF(K34="Ja",F34,"")</f>
        <v/>
      </c>
      <c r="N34" s="51"/>
    </row>
    <row r="35" s="37" customFormat="true" ht="15.75" hidden="false" customHeight="false" outlineLevel="0" collapsed="false">
      <c r="A35" s="38" t="n">
        <v>20</v>
      </c>
      <c r="B35" s="52"/>
      <c r="C35" s="40"/>
      <c r="D35" s="41"/>
      <c r="E35" s="42"/>
      <c r="F35" s="43"/>
      <c r="G35" s="44"/>
      <c r="H35" s="45" t="str">
        <f aca="true">IF(G35&gt;0,LEFT(TEXT(INDEX(INDIRECT(CONCATENATE("'",Studiengang,"'!B2:F200")),MATCH($G35,INDIRECT(CONCATENATE("'",Studiengang,"'!B2:B200")),0),4),0),80),"")</f>
        <v/>
      </c>
      <c r="I35" s="46" t="str">
        <f aca="false">IF(G35&gt;0,G35,"")</f>
        <v/>
      </c>
      <c r="J35" s="47" t="str">
        <f aca="true">IF(I35="","",IF(I35&gt;0,LEFT(TEXT(INDEX(INDIRECT(CONCATENATE("'",Studiengang,"'!B2:F200")),MATCH($G35,INDIRECT(CONCATENATE("'",Studiengang,"'!B2:B200")),0),2),0)&amp;"/"&amp;TEXT(INDEX(INDIRECT(CONCATENATE("'",Studiengang,"'!B2:F200")),MATCH($G35,INDIRECT(CONCATENATE("'",Studiengang,"'!B2:B200")),0),3),0)&amp;"/"&amp;TEXT(INDEX(INDIRECT(CONCATENATE("'",Studiengang,"'!B2:F200")),MATCH($G35,INDIRECT(CONCATENATE("'",Studiengang,"'!B2:B200")),0),4),0),80),""))</f>
        <v/>
      </c>
      <c r="K35" s="48"/>
      <c r="L35" s="49" t="str">
        <f aca="true">IF(OR(I35="",K35="",K35="A",K35="B",K35="C",K35="D",K35="E",K35="F",K35="G",K35="H",K35="I",K35="J",K35="K",K35="L"),"",(INDEX(INDIRECT(CONCATENATE("'",Studiengang,"'!B2:F200")),MATCH($G35,INDIRECT(CONCATENATE("'",Studiengang,"'!B2:B200")),0),5)))</f>
        <v/>
      </c>
      <c r="M35" s="50" t="str">
        <f aca="false">IF(K35="Ja",F35,"")</f>
        <v/>
      </c>
      <c r="N35" s="51"/>
    </row>
    <row r="36" s="37" customFormat="true" ht="15.75" hidden="false" customHeight="false" outlineLevel="0" collapsed="false">
      <c r="A36" s="38" t="n">
        <v>21</v>
      </c>
      <c r="B36" s="52"/>
      <c r="C36" s="40"/>
      <c r="D36" s="41"/>
      <c r="E36" s="42"/>
      <c r="F36" s="43"/>
      <c r="G36" s="44"/>
      <c r="H36" s="45" t="str">
        <f aca="true">IF(G36&gt;0,LEFT(TEXT(INDEX(INDIRECT(CONCATENATE("'",Studiengang,"'!B2:F200")),MATCH($G36,INDIRECT(CONCATENATE("'",Studiengang,"'!B2:B200")),0),4),0),80),"")</f>
        <v/>
      </c>
      <c r="I36" s="46" t="str">
        <f aca="false">IF(G36&gt;0,G36,"")</f>
        <v/>
      </c>
      <c r="J36" s="47" t="str">
        <f aca="true">IF(I36="","",IF(I36&gt;0,LEFT(TEXT(INDEX(INDIRECT(CONCATENATE("'",Studiengang,"'!B2:F200")),MATCH($G36,INDIRECT(CONCATENATE("'",Studiengang,"'!B2:B200")),0),2),0)&amp;"/"&amp;TEXT(INDEX(INDIRECT(CONCATENATE("'",Studiengang,"'!B2:F200")),MATCH($G36,INDIRECT(CONCATENATE("'",Studiengang,"'!B2:B200")),0),3),0)&amp;"/"&amp;TEXT(INDEX(INDIRECT(CONCATENATE("'",Studiengang,"'!B2:F200")),MATCH($G36,INDIRECT(CONCATENATE("'",Studiengang,"'!B2:B200")),0),4),0),80),""))</f>
        <v/>
      </c>
      <c r="K36" s="48"/>
      <c r="L36" s="49" t="str">
        <f aca="true">IF(OR(I36="",K36="",K36="A",K36="B",K36="C",K36="D",K36="E",K36="F",K36="G",K36="H",K36="I",K36="J",K36="K",K36="L"),"",(INDEX(INDIRECT(CONCATENATE("'",Studiengang,"'!B2:F200")),MATCH($G36,INDIRECT(CONCATENATE("'",Studiengang,"'!B2:B200")),0),5)))</f>
        <v/>
      </c>
      <c r="M36" s="50" t="str">
        <f aca="false">IF(K36="Ja",F36,"")</f>
        <v/>
      </c>
      <c r="N36" s="51"/>
    </row>
    <row r="37" s="37" customFormat="true" ht="15.75" hidden="false" customHeight="false" outlineLevel="0" collapsed="false">
      <c r="A37" s="38" t="n">
        <v>22</v>
      </c>
      <c r="B37" s="52"/>
      <c r="C37" s="40"/>
      <c r="D37" s="41"/>
      <c r="E37" s="42"/>
      <c r="F37" s="43"/>
      <c r="G37" s="44"/>
      <c r="H37" s="45" t="str">
        <f aca="true">IF(G37&gt;0,LEFT(TEXT(INDEX(INDIRECT(CONCATENATE("'",Studiengang,"'!B2:F200")),MATCH($G37,INDIRECT(CONCATENATE("'",Studiengang,"'!B2:B200")),0),4),0),80),"")</f>
        <v/>
      </c>
      <c r="I37" s="46" t="str">
        <f aca="false">IF(G37&gt;0,G37,"")</f>
        <v/>
      </c>
      <c r="J37" s="47" t="str">
        <f aca="true">IF(I37="","",IF(I37&gt;0,LEFT(TEXT(INDEX(INDIRECT(CONCATENATE("'",Studiengang,"'!B2:F200")),MATCH($G37,INDIRECT(CONCATENATE("'",Studiengang,"'!B2:B200")),0),2),0)&amp;"/"&amp;TEXT(INDEX(INDIRECT(CONCATENATE("'",Studiengang,"'!B2:F200")),MATCH($G37,INDIRECT(CONCATENATE("'",Studiengang,"'!B2:B200")),0),3),0)&amp;"/"&amp;TEXT(INDEX(INDIRECT(CONCATENATE("'",Studiengang,"'!B2:F200")),MATCH($G37,INDIRECT(CONCATENATE("'",Studiengang,"'!B2:B200")),0),4),0),80),""))</f>
        <v/>
      </c>
      <c r="K37" s="48"/>
      <c r="L37" s="49" t="str">
        <f aca="true">IF(OR(I37="",K37="",K37="A",K37="B",K37="C",K37="D",K37="E",K37="F",K37="G",K37="H",K37="I",K37="J",K37="K",K37="L"),"",(INDEX(INDIRECT(CONCATENATE("'",Studiengang,"'!B2:F200")),MATCH($G37,INDIRECT(CONCATENATE("'",Studiengang,"'!B2:B200")),0),5)))</f>
        <v/>
      </c>
      <c r="M37" s="50" t="str">
        <f aca="false">IF(K37="Ja",F37,"")</f>
        <v/>
      </c>
      <c r="N37" s="51"/>
    </row>
    <row r="38" s="37" customFormat="true" ht="15.75" hidden="false" customHeight="false" outlineLevel="0" collapsed="false">
      <c r="A38" s="38" t="n">
        <v>23</v>
      </c>
      <c r="B38" s="52"/>
      <c r="C38" s="40"/>
      <c r="D38" s="41"/>
      <c r="E38" s="42"/>
      <c r="F38" s="43"/>
      <c r="G38" s="44"/>
      <c r="H38" s="45" t="str">
        <f aca="true">IF(G38&gt;0,LEFT(TEXT(INDEX(INDIRECT(CONCATENATE("'",Studiengang,"'!B2:F200")),MATCH($G38,INDIRECT(CONCATENATE("'",Studiengang,"'!B2:B200")),0),4),0),80),"")</f>
        <v/>
      </c>
      <c r="I38" s="46" t="str">
        <f aca="false">IF(G38&gt;0,G38,"")</f>
        <v/>
      </c>
      <c r="J38" s="47" t="str">
        <f aca="true">IF(I38="","",IF(I38&gt;0,LEFT(TEXT(INDEX(INDIRECT(CONCATENATE("'",Studiengang,"'!B2:F200")),MATCH($G38,INDIRECT(CONCATENATE("'",Studiengang,"'!B2:B200")),0),2),0)&amp;"/"&amp;TEXT(INDEX(INDIRECT(CONCATENATE("'",Studiengang,"'!B2:F200")),MATCH($G38,INDIRECT(CONCATENATE("'",Studiengang,"'!B2:B200")),0),3),0)&amp;"/"&amp;TEXT(INDEX(INDIRECT(CONCATENATE("'",Studiengang,"'!B2:F200")),MATCH($G38,INDIRECT(CONCATENATE("'",Studiengang,"'!B2:B200")),0),4),0),80),""))</f>
        <v/>
      </c>
      <c r="K38" s="48"/>
      <c r="L38" s="49" t="str">
        <f aca="true">IF(OR(I38="",K38="",K38="A",K38="B",K38="C",K38="D",K38="E",K38="F",K38="G",K38="H",K38="I",K38="J",K38="K",K38="L"),"",(INDEX(INDIRECT(CONCATENATE("'",Studiengang,"'!B2:F200")),MATCH($G38,INDIRECT(CONCATENATE("'",Studiengang,"'!B2:B200")),0),5)))</f>
        <v/>
      </c>
      <c r="M38" s="50" t="str">
        <f aca="false">IF(K38="Ja",F38,"")</f>
        <v/>
      </c>
      <c r="N38" s="51"/>
    </row>
    <row r="39" s="37" customFormat="true" ht="15.75" hidden="false" customHeight="false" outlineLevel="0" collapsed="false">
      <c r="A39" s="38" t="n">
        <v>24</v>
      </c>
      <c r="B39" s="52"/>
      <c r="C39" s="40"/>
      <c r="D39" s="41"/>
      <c r="E39" s="42"/>
      <c r="F39" s="43"/>
      <c r="G39" s="44"/>
      <c r="H39" s="45" t="str">
        <f aca="true">IF(G39&gt;0,LEFT(TEXT(INDEX(INDIRECT(CONCATENATE("'",Studiengang,"'!B2:F200")),MATCH($G39,INDIRECT(CONCATENATE("'",Studiengang,"'!B2:B200")),0),4),0),80),"")</f>
        <v/>
      </c>
      <c r="I39" s="46" t="str">
        <f aca="false">IF(G39&gt;0,G39,"")</f>
        <v/>
      </c>
      <c r="J39" s="47" t="str">
        <f aca="true">IF(I39="","",IF(I39&gt;0,LEFT(TEXT(INDEX(INDIRECT(CONCATENATE("'",Studiengang,"'!B2:F200")),MATCH($G39,INDIRECT(CONCATENATE("'",Studiengang,"'!B2:B200")),0),2),0)&amp;"/"&amp;TEXT(INDEX(INDIRECT(CONCATENATE("'",Studiengang,"'!B2:F200")),MATCH($G39,INDIRECT(CONCATENATE("'",Studiengang,"'!B2:B200")),0),3),0)&amp;"/"&amp;TEXT(INDEX(INDIRECT(CONCATENATE("'",Studiengang,"'!B2:F200")),MATCH($G39,INDIRECT(CONCATENATE("'",Studiengang,"'!B2:B200")),0),4),0),80),""))</f>
        <v/>
      </c>
      <c r="K39" s="48"/>
      <c r="L39" s="49" t="str">
        <f aca="true">IF(OR(I39="",K39="",K39="A",K39="B",K39="C",K39="D",K39="E",K39="F",K39="G",K39="H",K39="I",K39="J",K39="K",K39="L"),"",(INDEX(INDIRECT(CONCATENATE("'",Studiengang,"'!B2:F200")),MATCH($G39,INDIRECT(CONCATENATE("'",Studiengang,"'!B2:B200")),0),5)))</f>
        <v/>
      </c>
      <c r="M39" s="50" t="str">
        <f aca="false">IF(K39="Ja",F39,"")</f>
        <v/>
      </c>
      <c r="N39" s="51"/>
    </row>
    <row r="40" s="37" customFormat="true" ht="15.75" hidden="false" customHeight="false" outlineLevel="0" collapsed="false">
      <c r="A40" s="38" t="n">
        <v>25</v>
      </c>
      <c r="B40" s="52"/>
      <c r="C40" s="40"/>
      <c r="D40" s="41"/>
      <c r="E40" s="42"/>
      <c r="F40" s="43"/>
      <c r="G40" s="44"/>
      <c r="H40" s="45" t="str">
        <f aca="true">IF(G40&gt;0,LEFT(TEXT(INDEX(INDIRECT(CONCATENATE("'",Studiengang,"'!B2:F200")),MATCH($G40,INDIRECT(CONCATENATE("'",Studiengang,"'!B2:B200")),0),4),0),80),"")</f>
        <v/>
      </c>
      <c r="I40" s="46" t="str">
        <f aca="false">IF(G40&gt;0,G40,"")</f>
        <v/>
      </c>
      <c r="J40" s="47" t="str">
        <f aca="true">IF(I40="","",IF(I40&gt;0,LEFT(TEXT(INDEX(INDIRECT(CONCATENATE("'",Studiengang,"'!B2:F200")),MATCH($G40,INDIRECT(CONCATENATE("'",Studiengang,"'!B2:B200")),0),2),0)&amp;"/"&amp;TEXT(INDEX(INDIRECT(CONCATENATE("'",Studiengang,"'!B2:F200")),MATCH($G40,INDIRECT(CONCATENATE("'",Studiengang,"'!B2:B200")),0),3),0)&amp;"/"&amp;TEXT(INDEX(INDIRECT(CONCATENATE("'",Studiengang,"'!B2:F200")),MATCH($G40,INDIRECT(CONCATENATE("'",Studiengang,"'!B2:B200")),0),4),0),80),""))</f>
        <v/>
      </c>
      <c r="K40" s="48"/>
      <c r="L40" s="49" t="str">
        <f aca="true">IF(OR(I40="",K40="",K40="A",K40="B",K40="C",K40="D",K40="E",K40="F",K40="G",K40="H",K40="I",K40="J",K40="K",K40="L"),"",(INDEX(INDIRECT(CONCATENATE("'",Studiengang,"'!B2:F200")),MATCH($G40,INDIRECT(CONCATENATE("'",Studiengang,"'!B2:B200")),0),5)))</f>
        <v/>
      </c>
      <c r="M40" s="50" t="str">
        <f aca="false">IF(K40="Ja",F40,"")</f>
        <v/>
      </c>
      <c r="N40" s="51"/>
    </row>
    <row r="41" s="37" customFormat="true" ht="15.75" hidden="false" customHeight="false" outlineLevel="0" collapsed="false">
      <c r="A41" s="38" t="n">
        <v>26</v>
      </c>
      <c r="B41" s="52"/>
      <c r="C41" s="40"/>
      <c r="D41" s="41"/>
      <c r="E41" s="42"/>
      <c r="F41" s="43"/>
      <c r="G41" s="44"/>
      <c r="H41" s="45" t="str">
        <f aca="true">IF(G41&gt;0,LEFT(TEXT(INDEX(INDIRECT(CONCATENATE("'",Studiengang,"'!B2:F200")),MATCH($G41,INDIRECT(CONCATENATE("'",Studiengang,"'!B2:B200")),0),4),0),80),"")</f>
        <v/>
      </c>
      <c r="I41" s="46" t="str">
        <f aca="false">IF(G41&gt;0,G41,"")</f>
        <v/>
      </c>
      <c r="J41" s="47" t="str">
        <f aca="true">IF(I41="","",IF(I41&gt;0,LEFT(TEXT(INDEX(INDIRECT(CONCATENATE("'",Studiengang,"'!B2:F200")),MATCH($G41,INDIRECT(CONCATENATE("'",Studiengang,"'!B2:B200")),0),2),0)&amp;"/"&amp;TEXT(INDEX(INDIRECT(CONCATENATE("'",Studiengang,"'!B2:F200")),MATCH($G41,INDIRECT(CONCATENATE("'",Studiengang,"'!B2:B200")),0),3),0)&amp;"/"&amp;TEXT(INDEX(INDIRECT(CONCATENATE("'",Studiengang,"'!B2:F200")),MATCH($G41,INDIRECT(CONCATENATE("'",Studiengang,"'!B2:B200")),0),4),0),80),""))</f>
        <v/>
      </c>
      <c r="K41" s="48"/>
      <c r="L41" s="49" t="str">
        <f aca="true">IF(OR(I41="",K41="",K41="A",K41="B",K41="C",K41="D",K41="E",K41="F",K41="G",K41="H",K41="I",K41="J",K41="K",K41="L"),"",(INDEX(INDIRECT(CONCATENATE("'",Studiengang,"'!B2:F200")),MATCH($G41,INDIRECT(CONCATENATE("'",Studiengang,"'!B2:B200")),0),5)))</f>
        <v/>
      </c>
      <c r="M41" s="50" t="str">
        <f aca="false">IF(K41="Ja",F41,"")</f>
        <v/>
      </c>
      <c r="N41" s="51"/>
    </row>
    <row r="42" s="37" customFormat="true" ht="15.75" hidden="false" customHeight="false" outlineLevel="0" collapsed="false">
      <c r="A42" s="38" t="n">
        <v>27</v>
      </c>
      <c r="B42" s="52"/>
      <c r="C42" s="40"/>
      <c r="D42" s="41"/>
      <c r="E42" s="42"/>
      <c r="F42" s="43"/>
      <c r="G42" s="44"/>
      <c r="H42" s="45" t="str">
        <f aca="true">IF(G42&gt;0,LEFT(TEXT(INDEX(INDIRECT(CONCATENATE("'",Studiengang,"'!B2:F200")),MATCH($G42,INDIRECT(CONCATENATE("'",Studiengang,"'!B2:B200")),0),4),0),80),"")</f>
        <v/>
      </c>
      <c r="I42" s="46" t="str">
        <f aca="false">IF(G42&gt;0,G42,"")</f>
        <v/>
      </c>
      <c r="J42" s="47" t="str">
        <f aca="true">IF(I42="","",IF(I42&gt;0,LEFT(TEXT(INDEX(INDIRECT(CONCATENATE("'",Studiengang,"'!B2:F200")),MATCH($G42,INDIRECT(CONCATENATE("'",Studiengang,"'!B2:B200")),0),2),0)&amp;"/"&amp;TEXT(INDEX(INDIRECT(CONCATENATE("'",Studiengang,"'!B2:F200")),MATCH($G42,INDIRECT(CONCATENATE("'",Studiengang,"'!B2:B200")),0),3),0)&amp;"/"&amp;TEXT(INDEX(INDIRECT(CONCATENATE("'",Studiengang,"'!B2:F200")),MATCH($G42,INDIRECT(CONCATENATE("'",Studiengang,"'!B2:B200")),0),4),0),80),""))</f>
        <v/>
      </c>
      <c r="K42" s="48"/>
      <c r="L42" s="49" t="str">
        <f aca="true">IF(OR(I42="",K42="",K42="A",K42="B",K42="C",K42="D",K42="E",K42="F",K42="G",K42="H",K42="I",K42="J",K42="K",K42="L"),"",(INDEX(INDIRECT(CONCATENATE("'",Studiengang,"'!B2:F200")),MATCH($G42,INDIRECT(CONCATENATE("'",Studiengang,"'!B2:B200")),0),5)))</f>
        <v/>
      </c>
      <c r="M42" s="50" t="str">
        <f aca="false">IF(K42="Ja",F42,"")</f>
        <v/>
      </c>
      <c r="N42" s="51"/>
    </row>
    <row r="43" s="37" customFormat="true" ht="15.75" hidden="false" customHeight="false" outlineLevel="0" collapsed="false">
      <c r="A43" s="38" t="n">
        <v>28</v>
      </c>
      <c r="B43" s="52"/>
      <c r="C43" s="40"/>
      <c r="D43" s="41"/>
      <c r="E43" s="42"/>
      <c r="F43" s="43"/>
      <c r="G43" s="44"/>
      <c r="H43" s="45" t="str">
        <f aca="true">IF(G43&gt;0,LEFT(TEXT(INDEX(INDIRECT(CONCATENATE("'",Studiengang,"'!B2:F200")),MATCH($G43,INDIRECT(CONCATENATE("'",Studiengang,"'!B2:B200")),0),4),0),80),"")</f>
        <v/>
      </c>
      <c r="I43" s="46" t="str">
        <f aca="false">IF(G43&gt;0,G43,"")</f>
        <v/>
      </c>
      <c r="J43" s="47" t="str">
        <f aca="true">IF(I43="","",IF(I43&gt;0,LEFT(TEXT(INDEX(INDIRECT(CONCATENATE("'",Studiengang,"'!B2:F200")),MATCH($G43,INDIRECT(CONCATENATE("'",Studiengang,"'!B2:B200")),0),2),0)&amp;"/"&amp;TEXT(INDEX(INDIRECT(CONCATENATE("'",Studiengang,"'!B2:F200")),MATCH($G43,INDIRECT(CONCATENATE("'",Studiengang,"'!B2:B200")),0),3),0)&amp;"/"&amp;TEXT(INDEX(INDIRECT(CONCATENATE("'",Studiengang,"'!B2:F200")),MATCH($G43,INDIRECT(CONCATENATE("'",Studiengang,"'!B2:B200")),0),4),0),80),""))</f>
        <v/>
      </c>
      <c r="K43" s="48"/>
      <c r="L43" s="49" t="str">
        <f aca="true">IF(OR(I43="",K43="",K43="A",K43="B",K43="C",K43="D",K43="E",K43="F",K43="G",K43="H",K43="I",K43="J",K43="K",K43="L"),"",(INDEX(INDIRECT(CONCATENATE("'",Studiengang,"'!B2:F200")),MATCH($G43,INDIRECT(CONCATENATE("'",Studiengang,"'!B2:B200")),0),5)))</f>
        <v/>
      </c>
      <c r="M43" s="50" t="str">
        <f aca="false">IF(K43="Ja",F43,"")</f>
        <v/>
      </c>
      <c r="N43" s="51"/>
    </row>
    <row r="44" s="37" customFormat="true" ht="15.75" hidden="false" customHeight="false" outlineLevel="0" collapsed="false">
      <c r="A44" s="38" t="n">
        <v>29</v>
      </c>
      <c r="B44" s="52"/>
      <c r="C44" s="40"/>
      <c r="D44" s="41"/>
      <c r="E44" s="42"/>
      <c r="F44" s="43"/>
      <c r="G44" s="44"/>
      <c r="H44" s="45" t="str">
        <f aca="true">IF(G44&gt;0,LEFT(TEXT(INDEX(INDIRECT(CONCATENATE("'",Studiengang,"'!B2:F200")),MATCH($G44,INDIRECT(CONCATENATE("'",Studiengang,"'!B2:B200")),0),4),0),80),"")</f>
        <v/>
      </c>
      <c r="I44" s="46" t="str">
        <f aca="false">IF(G44&gt;0,G44,"")</f>
        <v/>
      </c>
      <c r="J44" s="47" t="str">
        <f aca="true">IF(I44="","",IF(I44&gt;0,LEFT(TEXT(INDEX(INDIRECT(CONCATENATE("'",Studiengang,"'!B2:F200")),MATCH($G44,INDIRECT(CONCATENATE("'",Studiengang,"'!B2:B200")),0),2),0)&amp;"/"&amp;TEXT(INDEX(INDIRECT(CONCATENATE("'",Studiengang,"'!B2:F200")),MATCH($G44,INDIRECT(CONCATENATE("'",Studiengang,"'!B2:B200")),0),3),0)&amp;"/"&amp;TEXT(INDEX(INDIRECT(CONCATENATE("'",Studiengang,"'!B2:F200")),MATCH($G44,INDIRECT(CONCATENATE("'",Studiengang,"'!B2:B200")),0),4),0),80),""))</f>
        <v/>
      </c>
      <c r="K44" s="48"/>
      <c r="L44" s="49" t="str">
        <f aca="true">IF(OR(I44="",K44="",K44="A",K44="B",K44="C",K44="D",K44="E",K44="F",K44="G",K44="H",K44="I",K44="J",K44="K",K44="L"),"",(INDEX(INDIRECT(CONCATENATE("'",Studiengang,"'!B2:F200")),MATCH($G44,INDIRECT(CONCATENATE("'",Studiengang,"'!B2:B200")),0),5)))</f>
        <v/>
      </c>
      <c r="M44" s="50" t="str">
        <f aca="false">IF(K44="Ja",F44,"")</f>
        <v/>
      </c>
      <c r="N44" s="51"/>
    </row>
    <row r="45" s="37" customFormat="true" ht="15.75" hidden="false" customHeight="false" outlineLevel="0" collapsed="false">
      <c r="A45" s="38" t="n">
        <v>30</v>
      </c>
      <c r="B45" s="52"/>
      <c r="C45" s="40"/>
      <c r="D45" s="41"/>
      <c r="E45" s="42"/>
      <c r="F45" s="43"/>
      <c r="G45" s="44"/>
      <c r="H45" s="45" t="str">
        <f aca="true">IF(G45&gt;0,LEFT(TEXT(INDEX(INDIRECT(CONCATENATE("'",Studiengang,"'!B2:F200")),MATCH($G45,INDIRECT(CONCATENATE("'",Studiengang,"'!B2:B200")),0),4),0),80),"")</f>
        <v/>
      </c>
      <c r="I45" s="46" t="str">
        <f aca="false">IF(G45&gt;0,G45,"")</f>
        <v/>
      </c>
      <c r="J45" s="47" t="str">
        <f aca="true">IF(I45="","",IF(I45&gt;0,LEFT(TEXT(INDEX(INDIRECT(CONCATENATE("'",Studiengang,"'!B2:F200")),MATCH($G45,INDIRECT(CONCATENATE("'",Studiengang,"'!B2:B200")),0),2),0)&amp;"/"&amp;TEXT(INDEX(INDIRECT(CONCATENATE("'",Studiengang,"'!B2:F200")),MATCH($G45,INDIRECT(CONCATENATE("'",Studiengang,"'!B2:B200")),0),3),0)&amp;"/"&amp;TEXT(INDEX(INDIRECT(CONCATENATE("'",Studiengang,"'!B2:F200")),MATCH($G45,INDIRECT(CONCATENATE("'",Studiengang,"'!B2:B200")),0),4),0),80),""))</f>
        <v/>
      </c>
      <c r="K45" s="48"/>
      <c r="L45" s="49" t="str">
        <f aca="true">IF(OR(I45="",K45="",K45="A",K45="B",K45="C",K45="D",K45="E",K45="F",K45="G",K45="H",K45="I",K45="J",K45="K",K45="L"),"",(INDEX(INDIRECT(CONCATENATE("'",Studiengang,"'!B2:F200")),MATCH($G45,INDIRECT(CONCATENATE("'",Studiengang,"'!B2:B200")),0),5)))</f>
        <v/>
      </c>
      <c r="M45" s="50" t="str">
        <f aca="false">IF(K45="Ja",F45,"")</f>
        <v/>
      </c>
      <c r="N45" s="51"/>
    </row>
    <row r="46" s="37" customFormat="true" ht="15.75" hidden="false" customHeight="false" outlineLevel="0" collapsed="false">
      <c r="A46" s="38" t="n">
        <v>31</v>
      </c>
      <c r="B46" s="52"/>
      <c r="C46" s="40"/>
      <c r="D46" s="41"/>
      <c r="E46" s="42"/>
      <c r="F46" s="43"/>
      <c r="G46" s="44"/>
      <c r="H46" s="45" t="str">
        <f aca="true">IF(G46&gt;0,LEFT(TEXT(INDEX(INDIRECT(CONCATENATE("'",Studiengang,"'!B2:F200")),MATCH($G46,INDIRECT(CONCATENATE("'",Studiengang,"'!B2:B200")),0),4),0),80),"")</f>
        <v/>
      </c>
      <c r="I46" s="46" t="str">
        <f aca="false">IF(G46&gt;0,G46,"")</f>
        <v/>
      </c>
      <c r="J46" s="47" t="str">
        <f aca="true">IF(I46="","",IF(I46&gt;0,LEFT(TEXT(INDEX(INDIRECT(CONCATENATE("'",Studiengang,"'!B2:F200")),MATCH($G46,INDIRECT(CONCATENATE("'",Studiengang,"'!B2:B200")),0),2),0)&amp;"/"&amp;TEXT(INDEX(INDIRECT(CONCATENATE("'",Studiengang,"'!B2:F200")),MATCH($G46,INDIRECT(CONCATENATE("'",Studiengang,"'!B2:B200")),0),3),0)&amp;"/"&amp;TEXT(INDEX(INDIRECT(CONCATENATE("'",Studiengang,"'!B2:F200")),MATCH($G46,INDIRECT(CONCATENATE("'",Studiengang,"'!B2:B200")),0),4),0),80),""))</f>
        <v/>
      </c>
      <c r="K46" s="48"/>
      <c r="L46" s="49" t="str">
        <f aca="true">IF(OR(I46="",K46="",K46="A",K46="B",K46="C",K46="D",K46="E",K46="F",K46="G",K46="H",K46="I",K46="J",K46="K",K46="L"),"",(INDEX(INDIRECT(CONCATENATE("'",Studiengang,"'!B2:F200")),MATCH($G46,INDIRECT(CONCATENATE("'",Studiengang,"'!B2:B200")),0),5)))</f>
        <v/>
      </c>
      <c r="M46" s="50" t="str">
        <f aca="false">IF(K46="Ja",F46,"")</f>
        <v/>
      </c>
      <c r="N46" s="51"/>
    </row>
    <row r="47" s="37" customFormat="true" ht="15.75" hidden="false" customHeight="false" outlineLevel="0" collapsed="false">
      <c r="A47" s="38" t="n">
        <v>32</v>
      </c>
      <c r="B47" s="52"/>
      <c r="C47" s="40"/>
      <c r="D47" s="41"/>
      <c r="E47" s="42"/>
      <c r="F47" s="43"/>
      <c r="G47" s="44"/>
      <c r="H47" s="45" t="str">
        <f aca="true">IF(G47&gt;0,LEFT(TEXT(INDEX(INDIRECT(CONCATENATE("'",Studiengang,"'!B2:F200")),MATCH($G47,INDIRECT(CONCATENATE("'",Studiengang,"'!B2:B200")),0),4),0),80),"")</f>
        <v/>
      </c>
      <c r="I47" s="46" t="str">
        <f aca="false">IF(G47&gt;0,G47,"")</f>
        <v/>
      </c>
      <c r="J47" s="47" t="str">
        <f aca="true">IF(I47="","",IF(I47&gt;0,LEFT(TEXT(INDEX(INDIRECT(CONCATENATE("'",Studiengang,"'!B2:F200")),MATCH($G47,INDIRECT(CONCATENATE("'",Studiengang,"'!B2:B200")),0),2),0)&amp;"/"&amp;TEXT(INDEX(INDIRECT(CONCATENATE("'",Studiengang,"'!B2:F200")),MATCH($G47,INDIRECT(CONCATENATE("'",Studiengang,"'!B2:B200")),0),3),0)&amp;"/"&amp;TEXT(INDEX(INDIRECT(CONCATENATE("'",Studiengang,"'!B2:F200")),MATCH($G47,INDIRECT(CONCATENATE("'",Studiengang,"'!B2:B200")),0),4),0),80),""))</f>
        <v/>
      </c>
      <c r="K47" s="48"/>
      <c r="L47" s="49" t="str">
        <f aca="true">IF(OR(I47="",K47="",K47="A",K47="B",K47="C",K47="D",K47="E",K47="F",K47="G",K47="H",K47="I",K47="J",K47="K",K47="L"),"",(INDEX(INDIRECT(CONCATENATE("'",Studiengang,"'!B2:F200")),MATCH($G47,INDIRECT(CONCATENATE("'",Studiengang,"'!B2:B200")),0),5)))</f>
        <v/>
      </c>
      <c r="M47" s="50" t="str">
        <f aca="false">IF(K47="Ja",F47,"")</f>
        <v/>
      </c>
      <c r="N47" s="51"/>
    </row>
    <row r="48" s="37" customFormat="true" ht="15.75" hidden="false" customHeight="false" outlineLevel="0" collapsed="false">
      <c r="A48" s="38" t="n">
        <v>33</v>
      </c>
      <c r="B48" s="52"/>
      <c r="C48" s="40"/>
      <c r="D48" s="41"/>
      <c r="E48" s="42"/>
      <c r="F48" s="43"/>
      <c r="G48" s="44"/>
      <c r="H48" s="45" t="str">
        <f aca="true">IF(G48&gt;0,LEFT(TEXT(INDEX(INDIRECT(CONCATENATE("'",Studiengang,"'!B2:F200")),MATCH($G48,INDIRECT(CONCATENATE("'",Studiengang,"'!B2:B200")),0),4),0),80),"")</f>
        <v/>
      </c>
      <c r="I48" s="46" t="str">
        <f aca="false">IF(G48&gt;0,G48,"")</f>
        <v/>
      </c>
      <c r="J48" s="47" t="str">
        <f aca="true">IF(I48="","",IF(I48&gt;0,LEFT(TEXT(INDEX(INDIRECT(CONCATENATE("'",Studiengang,"'!B2:F200")),MATCH($G48,INDIRECT(CONCATENATE("'",Studiengang,"'!B2:B200")),0),2),0)&amp;"/"&amp;TEXT(INDEX(INDIRECT(CONCATENATE("'",Studiengang,"'!B2:F200")),MATCH($G48,INDIRECT(CONCATENATE("'",Studiengang,"'!B2:B200")),0),3),0)&amp;"/"&amp;TEXT(INDEX(INDIRECT(CONCATENATE("'",Studiengang,"'!B2:F200")),MATCH($G48,INDIRECT(CONCATENATE("'",Studiengang,"'!B2:B200")),0),4),0),80),""))</f>
        <v/>
      </c>
      <c r="K48" s="48"/>
      <c r="L48" s="49" t="str">
        <f aca="true">IF(OR(I48="",K48="",K48="A",K48="B",K48="C",K48="D",K48="E",K48="F",K48="G",K48="H",K48="I",K48="J",K48="K",K48="L"),"",(INDEX(INDIRECT(CONCATENATE("'",Studiengang,"'!B2:F200")),MATCH($G48,INDIRECT(CONCATENATE("'",Studiengang,"'!B2:B200")),0),5)))</f>
        <v/>
      </c>
      <c r="M48" s="50" t="str">
        <f aca="false">IF(K48="Ja",F48,"")</f>
        <v/>
      </c>
      <c r="N48" s="51"/>
    </row>
    <row r="49" customFormat="false" ht="15.75" hidden="false" customHeight="false" outlineLevel="0" collapsed="false">
      <c r="A49" s="38" t="n">
        <v>34</v>
      </c>
      <c r="B49" s="52"/>
      <c r="C49" s="40"/>
      <c r="D49" s="41"/>
      <c r="E49" s="42"/>
      <c r="F49" s="43"/>
      <c r="G49" s="44"/>
      <c r="H49" s="45" t="str">
        <f aca="true">IF(G49&gt;0,LEFT(TEXT(INDEX(INDIRECT(CONCATENATE("'",Studiengang,"'!B2:F200")),MATCH($G49,INDIRECT(CONCATENATE("'",Studiengang,"'!B2:B200")),0),4),0),80),"")</f>
        <v/>
      </c>
      <c r="I49" s="46" t="str">
        <f aca="false">IF(G49&gt;0,G49,"")</f>
        <v/>
      </c>
      <c r="J49" s="47" t="str">
        <f aca="true">IF(I49="","",IF(I49&gt;0,LEFT(TEXT(INDEX(INDIRECT(CONCATENATE("'",Studiengang,"'!B2:F200")),MATCH($G49,INDIRECT(CONCATENATE("'",Studiengang,"'!B2:B200")),0),2),0)&amp;"/"&amp;TEXT(INDEX(INDIRECT(CONCATENATE("'",Studiengang,"'!B2:F200")),MATCH($G49,INDIRECT(CONCATENATE("'",Studiengang,"'!B2:B200")),0),3),0)&amp;"/"&amp;TEXT(INDEX(INDIRECT(CONCATENATE("'",Studiengang,"'!B2:F200")),MATCH($G49,INDIRECT(CONCATENATE("'",Studiengang,"'!B2:B200")),0),4),0),80),""))</f>
        <v/>
      </c>
      <c r="K49" s="48"/>
      <c r="L49" s="49" t="str">
        <f aca="true">IF(OR(I49="",K49="",K49="A",K49="B",K49="C",K49="D",K49="E",K49="F",K49="G",K49="H",K49="I",K49="J",K49="K",K49="L"),"",(INDEX(INDIRECT(CONCATENATE("'",Studiengang,"'!B2:F200")),MATCH($G49,INDIRECT(CONCATENATE("'",Studiengang,"'!B2:B200")),0),5)))</f>
        <v/>
      </c>
      <c r="M49" s="50" t="str">
        <f aca="false">IF(K49="Ja",F49,"")</f>
        <v/>
      </c>
      <c r="N49" s="51"/>
      <c r="O49" s="37"/>
    </row>
    <row r="50" customFormat="false" ht="15.75" hidden="false" customHeight="false" outlineLevel="0" collapsed="false">
      <c r="A50" s="38" t="n">
        <v>35</v>
      </c>
      <c r="B50" s="52"/>
      <c r="C50" s="40"/>
      <c r="D50" s="41"/>
      <c r="E50" s="42"/>
      <c r="F50" s="43"/>
      <c r="G50" s="44"/>
      <c r="H50" s="45" t="str">
        <f aca="true">IF(G50&gt;0,LEFT(TEXT(INDEX(INDIRECT(CONCATENATE("'",Studiengang,"'!B2:F200")),MATCH($G50,INDIRECT(CONCATENATE("'",Studiengang,"'!B2:B200")),0),4),0),80),"")</f>
        <v/>
      </c>
      <c r="I50" s="46" t="str">
        <f aca="false">IF(G50&gt;0,G50,"")</f>
        <v/>
      </c>
      <c r="J50" s="47" t="str">
        <f aca="true">IF(I50="","",IF(I50&gt;0,LEFT(TEXT(INDEX(INDIRECT(CONCATENATE("'",Studiengang,"'!B2:F200")),MATCH($G50,INDIRECT(CONCATENATE("'",Studiengang,"'!B2:B200")),0),2),0)&amp;"/"&amp;TEXT(INDEX(INDIRECT(CONCATENATE("'",Studiengang,"'!B2:F200")),MATCH($G50,INDIRECT(CONCATENATE("'",Studiengang,"'!B2:B200")),0),3),0)&amp;"/"&amp;TEXT(INDEX(INDIRECT(CONCATENATE("'",Studiengang,"'!B2:F200")),MATCH($G50,INDIRECT(CONCATENATE("'",Studiengang,"'!B2:B200")),0),4),0),80),""))</f>
        <v/>
      </c>
      <c r="K50" s="48"/>
      <c r="L50" s="49" t="str">
        <f aca="true">IF(OR(I50="",K50="",K50="A",K50="B",K50="C",K50="D",K50="E",K50="F",K50="G",K50="H",K50="I",K50="J",K50="K",K50="L"),"",(INDEX(INDIRECT(CONCATENATE("'",Studiengang,"'!B2:F200")),MATCH($G50,INDIRECT(CONCATENATE("'",Studiengang,"'!B2:B200")),0),5)))</f>
        <v/>
      </c>
      <c r="M50" s="50" t="str">
        <f aca="false">IF(K50="Ja",F50,"")</f>
        <v/>
      </c>
      <c r="N50" s="51"/>
      <c r="O50" s="37"/>
    </row>
    <row r="51" customFormat="false" ht="15.75" hidden="false" customHeight="false" outlineLevel="0" collapsed="false">
      <c r="A51" s="38" t="n">
        <v>36</v>
      </c>
      <c r="B51" s="52"/>
      <c r="C51" s="40"/>
      <c r="D51" s="41"/>
      <c r="E51" s="42"/>
      <c r="F51" s="43"/>
      <c r="G51" s="44"/>
      <c r="H51" s="45" t="str">
        <f aca="true">IF(G51&gt;0,LEFT(TEXT(INDEX(INDIRECT(CONCATENATE("'",Studiengang,"'!B2:F200")),MATCH($G51,INDIRECT(CONCATENATE("'",Studiengang,"'!B2:B200")),0),4),0),80),"")</f>
        <v/>
      </c>
      <c r="I51" s="46" t="str">
        <f aca="false">IF(G51&gt;0,G51,"")</f>
        <v/>
      </c>
      <c r="J51" s="47" t="str">
        <f aca="true">IF(I51="","",IF(I51&gt;0,LEFT(TEXT(INDEX(INDIRECT(CONCATENATE("'",Studiengang,"'!B2:F200")),MATCH($G51,INDIRECT(CONCATENATE("'",Studiengang,"'!B2:B200")),0),2),0)&amp;"/"&amp;TEXT(INDEX(INDIRECT(CONCATENATE("'",Studiengang,"'!B2:F200")),MATCH($G51,INDIRECT(CONCATENATE("'",Studiengang,"'!B2:B200")),0),3),0)&amp;"/"&amp;TEXT(INDEX(INDIRECT(CONCATENATE("'",Studiengang,"'!B2:F200")),MATCH($G51,INDIRECT(CONCATENATE("'",Studiengang,"'!B2:B200")),0),4),0),80),""))</f>
        <v/>
      </c>
      <c r="K51" s="48"/>
      <c r="L51" s="49" t="str">
        <f aca="true">IF(OR(I51="",K51="",K51="A",K51="B",K51="C",K51="D",K51="E",K51="F",K51="G",K51="H",K51="I",K51="J",K51="K",K51="L"),"",(INDEX(INDIRECT(CONCATENATE("'",Studiengang,"'!B2:F200")),MATCH($G51,INDIRECT(CONCATENATE("'",Studiengang,"'!B2:B200")),0),5)))</f>
        <v/>
      </c>
      <c r="M51" s="50" t="str">
        <f aca="false">IF(K51="Ja",F51,"")</f>
        <v/>
      </c>
      <c r="N51" s="51"/>
      <c r="O51" s="37"/>
    </row>
    <row r="52" customFormat="false" ht="15.75" hidden="false" customHeight="false" outlineLevel="0" collapsed="false">
      <c r="A52" s="38" t="n">
        <v>37</v>
      </c>
      <c r="B52" s="52"/>
      <c r="C52" s="40"/>
      <c r="D52" s="41"/>
      <c r="E52" s="42"/>
      <c r="F52" s="43"/>
      <c r="G52" s="44"/>
      <c r="H52" s="45" t="str">
        <f aca="true">IF(G52&gt;0,LEFT(TEXT(INDEX(INDIRECT(CONCATENATE("'",Studiengang,"'!B2:F200")),MATCH($G52,INDIRECT(CONCATENATE("'",Studiengang,"'!B2:B200")),0),4),0),80),"")</f>
        <v/>
      </c>
      <c r="I52" s="46" t="str">
        <f aca="false">IF(G52&gt;0,G52,"")</f>
        <v/>
      </c>
      <c r="J52" s="47" t="str">
        <f aca="true">IF(I52="","",IF(I52&gt;0,LEFT(TEXT(INDEX(INDIRECT(CONCATENATE("'",Studiengang,"'!B2:F200")),MATCH($G52,INDIRECT(CONCATENATE("'",Studiengang,"'!B2:B200")),0),2),0)&amp;"/"&amp;TEXT(INDEX(INDIRECT(CONCATENATE("'",Studiengang,"'!B2:F200")),MATCH($G52,INDIRECT(CONCATENATE("'",Studiengang,"'!B2:B200")),0),3),0)&amp;"/"&amp;TEXT(INDEX(INDIRECT(CONCATENATE("'",Studiengang,"'!B2:F200")),MATCH($G52,INDIRECT(CONCATENATE("'",Studiengang,"'!B2:B200")),0),4),0),80),""))</f>
        <v/>
      </c>
      <c r="K52" s="48"/>
      <c r="L52" s="49" t="str">
        <f aca="true">IF(OR(I52="",K52="",K52="A",K52="B",K52="C",K52="D",K52="E",K52="F",K52="G",K52="H",K52="I",K52="J",K52="K",K52="L"),"",(INDEX(INDIRECT(CONCATENATE("'",Studiengang,"'!B2:F200")),MATCH($G52,INDIRECT(CONCATENATE("'",Studiengang,"'!B2:B200")),0),5)))</f>
        <v/>
      </c>
      <c r="M52" s="50" t="str">
        <f aca="false">IF(K52="Ja",F52,"")</f>
        <v/>
      </c>
      <c r="N52" s="51"/>
      <c r="O52" s="37"/>
    </row>
    <row r="53" customFormat="false" ht="15.75" hidden="false" customHeight="false" outlineLevel="0" collapsed="false">
      <c r="A53" s="38" t="n">
        <v>38</v>
      </c>
      <c r="B53" s="52"/>
      <c r="C53" s="40"/>
      <c r="D53" s="41"/>
      <c r="E53" s="42"/>
      <c r="F53" s="43"/>
      <c r="G53" s="44"/>
      <c r="H53" s="45" t="str">
        <f aca="true">IF(G53&gt;0,LEFT(TEXT(INDEX(INDIRECT(CONCATENATE("'",Studiengang,"'!B2:F200")),MATCH($G53,INDIRECT(CONCATENATE("'",Studiengang,"'!B2:B200")),0),4),0),80),"")</f>
        <v/>
      </c>
      <c r="I53" s="46" t="str">
        <f aca="false">IF(G53&gt;0,G53,"")</f>
        <v/>
      </c>
      <c r="J53" s="47" t="str">
        <f aca="true">IF(I53="","",IF(I53&gt;0,LEFT(TEXT(INDEX(INDIRECT(CONCATENATE("'",Studiengang,"'!B2:F200")),MATCH($G53,INDIRECT(CONCATENATE("'",Studiengang,"'!B2:B200")),0),2),0)&amp;"/"&amp;TEXT(INDEX(INDIRECT(CONCATENATE("'",Studiengang,"'!B2:F200")),MATCH($G53,INDIRECT(CONCATENATE("'",Studiengang,"'!B2:B200")),0),3),0)&amp;"/"&amp;TEXT(INDEX(INDIRECT(CONCATENATE("'",Studiengang,"'!B2:F200")),MATCH($G53,INDIRECT(CONCATENATE("'",Studiengang,"'!B2:B200")),0),4),0),80),""))</f>
        <v/>
      </c>
      <c r="K53" s="48"/>
      <c r="L53" s="49" t="str">
        <f aca="true">IF(OR(I53="",K53="",K53="A",K53="B",K53="C",K53="D",K53="E",K53="F",K53="G",K53="H",K53="I",K53="J",K53="K",K53="L"),"",(INDEX(INDIRECT(CONCATENATE("'",Studiengang,"'!B2:F200")),MATCH($G53,INDIRECT(CONCATENATE("'",Studiengang,"'!B2:B200")),0),5)))</f>
        <v/>
      </c>
      <c r="M53" s="50" t="str">
        <f aca="false">IF(K53="Ja",F53,"")</f>
        <v/>
      </c>
      <c r="N53" s="51"/>
      <c r="O53" s="37"/>
    </row>
    <row r="54" customFormat="false" ht="15.75" hidden="false" customHeight="false" outlineLevel="0" collapsed="false">
      <c r="A54" s="38" t="n">
        <v>39</v>
      </c>
      <c r="B54" s="52"/>
      <c r="C54" s="40"/>
      <c r="D54" s="41"/>
      <c r="E54" s="42"/>
      <c r="F54" s="43"/>
      <c r="G54" s="44"/>
      <c r="H54" s="45" t="str">
        <f aca="true">IF(G54&gt;0,LEFT(TEXT(INDEX(INDIRECT(CONCATENATE("'",Studiengang,"'!B2:F200")),MATCH($G54,INDIRECT(CONCATENATE("'",Studiengang,"'!B2:B200")),0),4),0),80),"")</f>
        <v/>
      </c>
      <c r="I54" s="46" t="str">
        <f aca="false">IF(G54&gt;0,G54,"")</f>
        <v/>
      </c>
      <c r="J54" s="47" t="str">
        <f aca="true">IF(I54="","",IF(I54&gt;0,LEFT(TEXT(INDEX(INDIRECT(CONCATENATE("'",Studiengang,"'!B2:F200")),MATCH($G54,INDIRECT(CONCATENATE("'",Studiengang,"'!B2:B200")),0),2),0)&amp;"/"&amp;TEXT(INDEX(INDIRECT(CONCATENATE("'",Studiengang,"'!B2:F200")),MATCH($G54,INDIRECT(CONCATENATE("'",Studiengang,"'!B2:B200")),0),3),0)&amp;"/"&amp;TEXT(INDEX(INDIRECT(CONCATENATE("'",Studiengang,"'!B2:F200")),MATCH($G54,INDIRECT(CONCATENATE("'",Studiengang,"'!B2:B200")),0),4),0),80),""))</f>
        <v/>
      </c>
      <c r="K54" s="48"/>
      <c r="L54" s="49" t="str">
        <f aca="true">IF(OR(I54="",K54="",K54="A",K54="B",K54="C",K54="D",K54="E",K54="F",K54="G",K54="H",K54="I",K54="J",K54="K",K54="L"),"",(INDEX(INDIRECT(CONCATENATE("'",Studiengang,"'!B2:F200")),MATCH($G54,INDIRECT(CONCATENATE("'",Studiengang,"'!B2:B200")),0),5)))</f>
        <v/>
      </c>
      <c r="M54" s="50" t="str">
        <f aca="false">IF(K54="Ja",F54,"")</f>
        <v/>
      </c>
      <c r="N54" s="51"/>
      <c r="O54" s="37"/>
    </row>
    <row r="55" customFormat="false" ht="48" hidden="false" customHeight="true" outlineLevel="0" collapsed="false">
      <c r="A55" s="53" t="s">
        <v>35</v>
      </c>
      <c r="B55" s="53"/>
      <c r="C55" s="53"/>
      <c r="D55" s="53"/>
      <c r="E55" s="53"/>
      <c r="F55" s="53"/>
      <c r="G55" s="53"/>
      <c r="H55" s="53"/>
      <c r="I55" s="54" t="s">
        <v>36</v>
      </c>
      <c r="J55" s="54"/>
      <c r="K55" s="55" t="n">
        <f aca="false">SUMIF($K$16:$K$54,"Ja",$L$16:$L$54)+SUMIF($K$16:$K$54,"M",$L$16:$L$54)+SUMIF($K$16:$K$54,"N",$L$16:$L$54)</f>
        <v>0</v>
      </c>
      <c r="L55" s="55"/>
      <c r="M55" s="56" t="s">
        <v>37</v>
      </c>
      <c r="N55" s="56"/>
    </row>
    <row r="56" customFormat="false" ht="15.75" hidden="false" customHeight="false" outlineLevel="0" collapsed="false">
      <c r="A56" s="53"/>
      <c r="B56" s="53"/>
      <c r="C56" s="53"/>
      <c r="D56" s="53"/>
      <c r="E56" s="53"/>
      <c r="F56" s="53"/>
      <c r="G56" s="53"/>
      <c r="H56" s="53"/>
      <c r="I56" s="57"/>
      <c r="J56" s="58" t="str">
        <f aca="false">IF(SUMIF($K$16:$K$54,"Ja",$L$16:$L$54)&lt;&gt;$K$55,"davon für die Einstufung relevant:","")</f>
        <v/>
      </c>
      <c r="K56" s="59" t="str">
        <f aca="false">IF(SUMIF($K$16:$K$54,"Ja",$L$16:$L$54)&lt;&gt;$K$55,SUMIF($K$16:$K$54,"Ja",$L$16:$L$54),"")</f>
        <v/>
      </c>
      <c r="L56" s="59"/>
      <c r="M56" s="56"/>
      <c r="N56" s="56"/>
    </row>
    <row r="57" customFormat="false" ht="19.5" hidden="false" customHeight="true" outlineLevel="0" collapsed="false">
      <c r="A57" s="53"/>
      <c r="B57" s="53"/>
      <c r="C57" s="53"/>
      <c r="D57" s="53"/>
      <c r="E57" s="53"/>
      <c r="F57" s="53"/>
      <c r="G57" s="53"/>
      <c r="H57" s="53"/>
      <c r="I57" s="60" t="s">
        <v>38</v>
      </c>
      <c r="J57" s="60"/>
      <c r="K57" s="61" t="str">
        <f aca="false">"Bewerbung/Einstufung in das "</f>
        <v>Bewerbung/Einstufung in das </v>
      </c>
      <c r="L57" s="61"/>
      <c r="M57" s="61"/>
      <c r="N57" s="61"/>
    </row>
    <row r="58" s="65" customFormat="true" ht="24.75" hidden="false" customHeight="true" outlineLevel="0" collapsed="false">
      <c r="A58" s="62" t="s">
        <v>39</v>
      </c>
      <c r="B58" s="62"/>
      <c r="C58" s="62"/>
      <c r="D58" s="62"/>
      <c r="E58" s="62"/>
      <c r="F58" s="62"/>
      <c r="G58" s="62"/>
      <c r="H58" s="62"/>
      <c r="I58" s="60"/>
      <c r="J58" s="60"/>
      <c r="K58" s="63" t="n">
        <f aca="false">(ROUND((IF($K$56&lt;&gt;"",$K$56,$K$55)/$N$12)+$K$12,0))</f>
        <v>1</v>
      </c>
      <c r="L58" s="64" t="s">
        <v>40</v>
      </c>
      <c r="M58" s="64"/>
      <c r="N58" s="64"/>
    </row>
    <row r="59" customFormat="false" ht="18.75" hidden="false" customHeight="true" outlineLevel="0" collapsed="false">
      <c r="A59" s="66" t="s">
        <v>41</v>
      </c>
      <c r="D59" s="67"/>
      <c r="E59" s="67"/>
      <c r="F59" s="67"/>
      <c r="G59" s="67"/>
      <c r="H59" s="67"/>
      <c r="I59" s="68" t="str">
        <f aca="false">IF(COUNTIF(Studiengang,"*gbF*"),"Einstufung erfolgt in die große berufliche Fachrichtung","")</f>
        <v/>
      </c>
      <c r="J59" s="68"/>
      <c r="K59" s="68"/>
      <c r="L59" s="68"/>
      <c r="M59" s="68"/>
      <c r="N59" s="68"/>
    </row>
    <row r="60" customFormat="false" ht="33.75" hidden="false" customHeight="true" outlineLevel="0" collapsed="false">
      <c r="A60" s="69" t="s">
        <v>42</v>
      </c>
      <c r="B60" s="69"/>
      <c r="C60" s="69"/>
      <c r="D60" s="69"/>
      <c r="E60" s="69"/>
      <c r="F60" s="69"/>
      <c r="G60" s="69"/>
      <c r="H60" s="69"/>
      <c r="I60" s="69"/>
      <c r="J60" s="69"/>
      <c r="K60" s="69"/>
      <c r="L60" s="69"/>
      <c r="M60" s="69"/>
      <c r="N60" s="70"/>
    </row>
    <row r="61" customFormat="false" ht="16.15" hidden="false" customHeight="false" outlineLevel="0" collapsed="false">
      <c r="A61" s="71"/>
      <c r="B61" s="72"/>
      <c r="C61" s="72"/>
      <c r="D61" s="71"/>
      <c r="E61" s="71"/>
      <c r="F61" s="71"/>
      <c r="G61" s="71"/>
      <c r="H61" s="71"/>
      <c r="I61" s="71"/>
      <c r="J61" s="71"/>
      <c r="K61" s="71"/>
      <c r="L61" s="71"/>
      <c r="M61" s="71"/>
      <c r="N61" s="71"/>
    </row>
    <row r="62" s="1" customFormat="true" ht="16.15" hidden="false" customHeight="false" outlineLevel="0" collapsed="false">
      <c r="A62" s="73" t="s">
        <v>43</v>
      </c>
      <c r="B62" s="73"/>
      <c r="C62" s="73"/>
      <c r="D62" s="73"/>
      <c r="E62" s="73"/>
      <c r="F62" s="73"/>
      <c r="G62" s="73"/>
      <c r="H62" s="73"/>
      <c r="I62" s="73"/>
      <c r="J62" s="73"/>
      <c r="K62" s="73"/>
      <c r="L62" s="73"/>
      <c r="M62" s="73"/>
      <c r="N62" s="74"/>
    </row>
    <row r="63" s="1" customFormat="true" ht="16.15" hidden="false" customHeight="false" outlineLevel="0" collapsed="false">
      <c r="A63" s="71" t="s">
        <v>44</v>
      </c>
      <c r="B63" s="71"/>
      <c r="C63" s="71"/>
      <c r="D63" s="71"/>
      <c r="E63" s="71"/>
      <c r="F63" s="71"/>
      <c r="G63" s="71"/>
      <c r="H63" s="71"/>
      <c r="I63" s="71"/>
      <c r="J63" s="71"/>
      <c r="K63" s="71"/>
      <c r="L63" s="71"/>
      <c r="M63" s="71"/>
      <c r="N63" s="72"/>
    </row>
    <row r="64" s="1" customFormat="true" ht="16.15" hidden="false" customHeight="false" outlineLevel="0" collapsed="false">
      <c r="A64" s="71" t="s">
        <v>45</v>
      </c>
      <c r="B64" s="71"/>
      <c r="C64" s="71"/>
      <c r="D64" s="71"/>
      <c r="E64" s="71"/>
      <c r="F64" s="71"/>
      <c r="G64" s="71"/>
      <c r="H64" s="71"/>
      <c r="I64" s="71"/>
      <c r="J64" s="71"/>
      <c r="K64" s="71"/>
      <c r="L64" s="71"/>
      <c r="M64" s="71"/>
      <c r="N64" s="72"/>
    </row>
    <row r="65" s="1" customFormat="true" ht="16.15" hidden="false" customHeight="false" outlineLevel="0" collapsed="false">
      <c r="A65" s="71" t="s">
        <v>46</v>
      </c>
      <c r="B65" s="71"/>
      <c r="C65" s="71"/>
      <c r="D65" s="71"/>
      <c r="E65" s="71"/>
      <c r="F65" s="71"/>
      <c r="G65" s="71"/>
      <c r="H65" s="71"/>
      <c r="I65" s="71"/>
      <c r="J65" s="71"/>
      <c r="K65" s="71"/>
      <c r="L65" s="71"/>
      <c r="M65" s="71"/>
      <c r="N65" s="72"/>
    </row>
    <row r="66" s="1" customFormat="true" ht="16.15" hidden="false" customHeight="false" outlineLevel="0" collapsed="false">
      <c r="A66" s="72" t="s">
        <v>47</v>
      </c>
      <c r="B66" s="72"/>
      <c r="C66" s="72"/>
      <c r="D66" s="72"/>
      <c r="E66" s="72"/>
      <c r="F66" s="72"/>
      <c r="G66" s="72"/>
      <c r="H66" s="72"/>
      <c r="I66" s="72"/>
      <c r="J66" s="72"/>
      <c r="K66" s="72"/>
      <c r="L66" s="72"/>
      <c r="M66" s="72"/>
      <c r="N66" s="72"/>
    </row>
    <row r="67" s="1" customFormat="true" ht="16.15" hidden="false" customHeight="false" outlineLevel="0" collapsed="false">
      <c r="A67" s="72"/>
      <c r="B67" s="72"/>
      <c r="C67" s="72"/>
      <c r="D67" s="72"/>
      <c r="E67" s="72"/>
      <c r="F67" s="72"/>
      <c r="G67" s="72"/>
      <c r="H67" s="72"/>
      <c r="I67" s="72"/>
      <c r="J67" s="72"/>
      <c r="K67" s="72"/>
      <c r="L67" s="72"/>
      <c r="M67" s="72"/>
      <c r="N67" s="72"/>
    </row>
    <row r="68" s="1" customFormat="true" ht="16.15" hidden="false" customHeight="false" outlineLevel="0" collapsed="false">
      <c r="A68" s="75" t="s">
        <v>48</v>
      </c>
      <c r="B68" s="75"/>
      <c r="C68" s="75"/>
      <c r="D68" s="75"/>
      <c r="E68" s="75"/>
      <c r="F68" s="75"/>
      <c r="G68" s="75"/>
      <c r="H68" s="75"/>
      <c r="I68" s="75"/>
      <c r="J68" s="75"/>
      <c r="K68" s="75"/>
      <c r="L68" s="75"/>
      <c r="M68" s="75"/>
      <c r="N68" s="75"/>
      <c r="O68" s="65"/>
    </row>
    <row r="69" s="1" customFormat="true" ht="16.15" hidden="false" customHeight="false" outlineLevel="0" collapsed="false">
      <c r="A69" s="72" t="s">
        <v>49</v>
      </c>
      <c r="B69" s="72"/>
      <c r="C69" s="72"/>
      <c r="D69" s="72"/>
      <c r="E69" s="72"/>
      <c r="F69" s="72"/>
      <c r="G69" s="72"/>
      <c r="H69" s="72"/>
      <c r="I69" s="72"/>
      <c r="J69" s="72"/>
      <c r="K69" s="72"/>
      <c r="L69" s="72"/>
      <c r="M69" s="72"/>
      <c r="N69" s="72"/>
    </row>
    <row r="70" s="1" customFormat="true" ht="16.15" hidden="false" customHeight="false" outlineLevel="0" collapsed="false">
      <c r="A70" s="71"/>
      <c r="B70" s="72"/>
      <c r="C70" s="72"/>
      <c r="D70" s="71"/>
      <c r="E70" s="71"/>
      <c r="F70" s="71"/>
      <c r="G70" s="71"/>
      <c r="H70" s="71"/>
      <c r="I70" s="71"/>
      <c r="J70" s="71"/>
      <c r="K70" s="71"/>
      <c r="L70" s="71"/>
      <c r="M70" s="71"/>
      <c r="N70" s="71"/>
    </row>
    <row r="71" s="1" customFormat="true" ht="16.15" hidden="false" customHeight="false" outlineLevel="0" collapsed="false">
      <c r="A71" s="73" t="s">
        <v>50</v>
      </c>
      <c r="B71" s="73"/>
      <c r="C71" s="73"/>
      <c r="D71" s="73"/>
      <c r="E71" s="73"/>
      <c r="F71" s="73"/>
      <c r="G71" s="73"/>
      <c r="H71" s="73"/>
      <c r="I71" s="73"/>
      <c r="J71" s="73"/>
      <c r="K71" s="73"/>
      <c r="L71" s="73"/>
      <c r="M71" s="73"/>
      <c r="N71" s="75"/>
    </row>
    <row r="72" s="1" customFormat="true" ht="17.25" hidden="false" customHeight="true" outlineLevel="0" collapsed="false">
      <c r="A72" s="76" t="s">
        <v>51</v>
      </c>
      <c r="B72" s="77" t="s">
        <v>52</v>
      </c>
      <c r="C72" s="77"/>
      <c r="D72" s="77"/>
      <c r="E72" s="77"/>
      <c r="F72" s="77"/>
      <c r="G72" s="77"/>
      <c r="H72" s="77"/>
      <c r="I72" s="77"/>
      <c r="J72" s="77"/>
      <c r="K72" s="77"/>
      <c r="L72" s="77"/>
      <c r="M72" s="77"/>
      <c r="N72" s="78"/>
    </row>
    <row r="73" s="1" customFormat="true" ht="17.25" hidden="false" customHeight="true" outlineLevel="0" collapsed="false">
      <c r="A73" s="76" t="s">
        <v>53</v>
      </c>
      <c r="B73" s="77" t="s">
        <v>54</v>
      </c>
      <c r="C73" s="77"/>
      <c r="D73" s="77"/>
      <c r="E73" s="77"/>
      <c r="F73" s="77"/>
      <c r="G73" s="77"/>
      <c r="H73" s="77"/>
      <c r="I73" s="77"/>
      <c r="J73" s="77"/>
      <c r="K73" s="77"/>
      <c r="L73" s="77"/>
      <c r="M73" s="77"/>
      <c r="N73" s="78"/>
    </row>
    <row r="74" s="1" customFormat="true" ht="17.25" hidden="false" customHeight="true" outlineLevel="0" collapsed="false">
      <c r="A74" s="76" t="s">
        <v>55</v>
      </c>
      <c r="B74" s="77" t="s">
        <v>56</v>
      </c>
      <c r="C74" s="77"/>
      <c r="D74" s="77"/>
      <c r="E74" s="77"/>
      <c r="F74" s="77"/>
      <c r="G74" s="77"/>
      <c r="H74" s="77"/>
      <c r="I74" s="77"/>
      <c r="J74" s="77"/>
      <c r="K74" s="77"/>
      <c r="L74" s="77"/>
      <c r="M74" s="77"/>
      <c r="N74" s="78"/>
    </row>
    <row r="75" s="1" customFormat="true" ht="17.25" hidden="false" customHeight="true" outlineLevel="0" collapsed="false">
      <c r="A75" s="76" t="s">
        <v>57</v>
      </c>
      <c r="B75" s="77" t="s">
        <v>58</v>
      </c>
      <c r="C75" s="77"/>
      <c r="D75" s="77"/>
      <c r="E75" s="77"/>
      <c r="F75" s="77"/>
      <c r="G75" s="77"/>
      <c r="H75" s="77"/>
      <c r="I75" s="77"/>
      <c r="J75" s="77"/>
      <c r="K75" s="77"/>
      <c r="L75" s="77"/>
      <c r="M75" s="77"/>
      <c r="N75" s="78"/>
    </row>
    <row r="76" customFormat="false" ht="17.25" hidden="false" customHeight="true" outlineLevel="0" collapsed="false">
      <c r="A76" s="76" t="s">
        <v>59</v>
      </c>
      <c r="B76" s="77" t="s">
        <v>60</v>
      </c>
      <c r="C76" s="77"/>
      <c r="D76" s="77"/>
      <c r="E76" s="77"/>
      <c r="F76" s="77"/>
      <c r="G76" s="77"/>
      <c r="H76" s="77"/>
      <c r="I76" s="77"/>
      <c r="J76" s="77"/>
      <c r="K76" s="77"/>
      <c r="L76" s="77"/>
      <c r="M76" s="77"/>
      <c r="N76" s="78"/>
      <c r="O76" s="1"/>
    </row>
    <row r="77" customFormat="false" ht="17.25" hidden="false" customHeight="true" outlineLevel="0" collapsed="false">
      <c r="A77" s="76" t="s">
        <v>61</v>
      </c>
      <c r="B77" s="77" t="s">
        <v>62</v>
      </c>
      <c r="C77" s="77"/>
      <c r="D77" s="77"/>
      <c r="E77" s="77"/>
      <c r="F77" s="77"/>
      <c r="G77" s="77"/>
      <c r="H77" s="77"/>
      <c r="I77" s="77"/>
      <c r="J77" s="77"/>
      <c r="K77" s="77"/>
      <c r="L77" s="77"/>
      <c r="M77" s="77"/>
      <c r="N77" s="78"/>
      <c r="O77" s="1"/>
    </row>
    <row r="78" customFormat="false" ht="33.75" hidden="false" customHeight="true" outlineLevel="0" collapsed="false">
      <c r="A78" s="76" t="s">
        <v>63</v>
      </c>
      <c r="B78" s="77" t="s">
        <v>64</v>
      </c>
      <c r="C78" s="77"/>
      <c r="D78" s="77"/>
      <c r="E78" s="77"/>
      <c r="F78" s="77"/>
      <c r="G78" s="77"/>
      <c r="H78" s="77"/>
      <c r="I78" s="77"/>
      <c r="J78" s="77"/>
      <c r="K78" s="77"/>
      <c r="L78" s="77"/>
      <c r="M78" s="77"/>
      <c r="N78" s="78"/>
      <c r="O78" s="1"/>
    </row>
    <row r="79" customFormat="false" ht="17.25" hidden="false" customHeight="true" outlineLevel="0" collapsed="false">
      <c r="A79" s="76" t="s">
        <v>65</v>
      </c>
      <c r="B79" s="77" t="s">
        <v>66</v>
      </c>
      <c r="C79" s="77"/>
      <c r="D79" s="77"/>
      <c r="E79" s="77"/>
      <c r="F79" s="77"/>
      <c r="G79" s="77"/>
      <c r="H79" s="77"/>
      <c r="I79" s="77"/>
      <c r="J79" s="77"/>
      <c r="K79" s="77"/>
      <c r="L79" s="77"/>
      <c r="M79" s="77"/>
      <c r="N79" s="78"/>
      <c r="O79" s="1"/>
    </row>
    <row r="80" customFormat="false" ht="33.75" hidden="false" customHeight="true" outlineLevel="0" collapsed="false">
      <c r="A80" s="76" t="s">
        <v>67</v>
      </c>
      <c r="B80" s="77" t="s">
        <v>68</v>
      </c>
      <c r="C80" s="77"/>
      <c r="D80" s="77"/>
      <c r="E80" s="77"/>
      <c r="F80" s="77"/>
      <c r="G80" s="77"/>
      <c r="H80" s="77"/>
      <c r="I80" s="77"/>
      <c r="J80" s="77"/>
      <c r="K80" s="77"/>
      <c r="L80" s="77"/>
      <c r="M80" s="77"/>
      <c r="N80" s="78"/>
      <c r="O80" s="1"/>
    </row>
    <row r="81" customFormat="false" ht="17.25" hidden="false" customHeight="true" outlineLevel="0" collapsed="false">
      <c r="A81" s="76" t="s">
        <v>69</v>
      </c>
      <c r="B81" s="77" t="s">
        <v>70</v>
      </c>
      <c r="C81" s="77"/>
      <c r="D81" s="77"/>
      <c r="E81" s="77"/>
      <c r="F81" s="77"/>
      <c r="G81" s="77"/>
      <c r="H81" s="77"/>
      <c r="I81" s="77"/>
      <c r="J81" s="77"/>
      <c r="K81" s="77"/>
      <c r="L81" s="77"/>
      <c r="M81" s="77"/>
      <c r="N81" s="78"/>
      <c r="O81" s="1"/>
    </row>
    <row r="82" customFormat="false" ht="16.5" hidden="false" customHeight="true" outlineLevel="0" collapsed="false">
      <c r="A82" s="76" t="s">
        <v>71</v>
      </c>
      <c r="B82" s="77" t="s">
        <v>72</v>
      </c>
      <c r="C82" s="77"/>
      <c r="D82" s="77"/>
      <c r="E82" s="77"/>
      <c r="F82" s="77"/>
      <c r="G82" s="77"/>
      <c r="H82" s="77"/>
      <c r="I82" s="77"/>
      <c r="J82" s="77"/>
      <c r="K82" s="77"/>
      <c r="L82" s="77"/>
      <c r="M82" s="77"/>
      <c r="N82" s="78"/>
      <c r="O82" s="1"/>
    </row>
    <row r="83" customFormat="false" ht="33" hidden="false" customHeight="true" outlineLevel="0" collapsed="false">
      <c r="A83" s="76" t="s">
        <v>73</v>
      </c>
      <c r="B83" s="77" t="s">
        <v>74</v>
      </c>
      <c r="C83" s="77"/>
      <c r="D83" s="77"/>
      <c r="E83" s="77"/>
      <c r="F83" s="77"/>
      <c r="G83" s="77"/>
      <c r="H83" s="77"/>
      <c r="I83" s="77"/>
      <c r="J83" s="77"/>
      <c r="K83" s="77"/>
      <c r="L83" s="77"/>
      <c r="M83" s="77"/>
      <c r="N83" s="78"/>
      <c r="O83" s="1"/>
    </row>
    <row r="84" customFormat="false" ht="33" hidden="false" customHeight="true" outlineLevel="0" collapsed="false">
      <c r="A84" s="76" t="s">
        <v>75</v>
      </c>
      <c r="B84" s="77" t="s">
        <v>76</v>
      </c>
      <c r="C84" s="77"/>
      <c r="D84" s="77"/>
      <c r="E84" s="77"/>
      <c r="F84" s="77"/>
      <c r="G84" s="77"/>
      <c r="H84" s="77"/>
      <c r="I84" s="77"/>
      <c r="J84" s="77"/>
      <c r="K84" s="77"/>
      <c r="L84" s="77"/>
      <c r="M84" s="77"/>
      <c r="N84" s="78"/>
      <c r="O84" s="1"/>
    </row>
    <row r="85" customFormat="false" ht="16.5" hidden="false" customHeight="true" outlineLevel="0" collapsed="false">
      <c r="A85" s="76" t="s">
        <v>77</v>
      </c>
      <c r="B85" s="77" t="s">
        <v>78</v>
      </c>
      <c r="C85" s="77"/>
      <c r="D85" s="77"/>
      <c r="E85" s="77"/>
      <c r="F85" s="77"/>
      <c r="G85" s="77"/>
      <c r="H85" s="77"/>
      <c r="I85" s="77"/>
      <c r="J85" s="77"/>
      <c r="K85" s="77"/>
      <c r="L85" s="77"/>
      <c r="M85" s="77"/>
      <c r="N85" s="72"/>
      <c r="O85" s="1"/>
    </row>
    <row r="86" customFormat="false" ht="15" hidden="false" customHeight="true" outlineLevel="0" collapsed="false">
      <c r="A86" s="79"/>
      <c r="B86" s="79"/>
      <c r="C86" s="79"/>
      <c r="D86" s="79"/>
      <c r="E86" s="79"/>
      <c r="F86" s="79"/>
      <c r="G86" s="79"/>
      <c r="H86" s="79"/>
      <c r="I86" s="79"/>
      <c r="J86" s="79"/>
      <c r="K86" s="79"/>
      <c r="L86" s="79"/>
      <c r="M86" s="79"/>
      <c r="N86" s="79"/>
    </row>
    <row r="87" customFormat="false" ht="16.15" hidden="false" customHeight="false" outlineLevel="0" collapsed="false">
      <c r="A87" s="70" t="s">
        <v>79</v>
      </c>
      <c r="B87" s="70"/>
      <c r="C87" s="70"/>
      <c r="D87" s="70"/>
      <c r="E87" s="70"/>
      <c r="F87" s="70"/>
      <c r="G87" s="70"/>
      <c r="H87" s="70"/>
      <c r="I87" s="70"/>
      <c r="J87" s="70"/>
      <c r="K87" s="70"/>
      <c r="L87" s="70"/>
      <c r="M87" s="70"/>
      <c r="N87" s="75"/>
    </row>
    <row r="88" customFormat="false" ht="16.15" hidden="false" customHeight="false" outlineLevel="0" collapsed="false">
      <c r="A88" s="80"/>
      <c r="B88" s="80"/>
      <c r="C88" s="80"/>
      <c r="D88" s="80"/>
      <c r="E88" s="80"/>
      <c r="F88" s="80"/>
      <c r="G88" s="80"/>
      <c r="H88" s="80"/>
      <c r="I88" s="80"/>
      <c r="J88" s="80"/>
      <c r="K88" s="80"/>
      <c r="L88" s="80"/>
      <c r="M88" s="80"/>
      <c r="N88" s="80"/>
    </row>
    <row r="89" customFormat="false" ht="49.25" hidden="false" customHeight="false" outlineLevel="0" collapsed="false">
      <c r="A89" s="81" t="s">
        <v>22</v>
      </c>
      <c r="B89" s="82" t="s">
        <v>80</v>
      </c>
      <c r="C89" s="82"/>
      <c r="D89" s="82"/>
      <c r="E89" s="82"/>
      <c r="F89" s="82"/>
      <c r="G89" s="82"/>
      <c r="H89" s="82"/>
      <c r="I89" s="82"/>
      <c r="J89" s="82"/>
      <c r="K89" s="82"/>
      <c r="L89" s="82"/>
      <c r="M89" s="82"/>
      <c r="N89" s="82"/>
    </row>
    <row r="90" customFormat="false" ht="15.75" hidden="false" customHeight="false" outlineLevel="0" collapsed="false">
      <c r="A90" s="83"/>
      <c r="B90" s="84"/>
      <c r="C90" s="84"/>
      <c r="D90" s="84"/>
      <c r="E90" s="84"/>
      <c r="F90" s="84"/>
      <c r="G90" s="84"/>
      <c r="H90" s="84"/>
      <c r="I90" s="84"/>
      <c r="J90" s="84"/>
      <c r="K90" s="84"/>
      <c r="L90" s="84"/>
      <c r="M90" s="84"/>
      <c r="N90" s="84"/>
    </row>
    <row r="91" customFormat="false" ht="15.75" hidden="false" customHeight="false" outlineLevel="0" collapsed="false">
      <c r="A91" s="83"/>
      <c r="B91" s="84"/>
      <c r="C91" s="84"/>
      <c r="D91" s="84"/>
      <c r="E91" s="84"/>
      <c r="F91" s="84"/>
      <c r="G91" s="84"/>
      <c r="H91" s="84"/>
      <c r="I91" s="84"/>
      <c r="J91" s="84"/>
      <c r="K91" s="84"/>
      <c r="L91" s="84"/>
      <c r="M91" s="84"/>
      <c r="N91" s="84"/>
    </row>
    <row r="92" customFormat="false" ht="15.75" hidden="false" customHeight="false" outlineLevel="0" collapsed="false">
      <c r="A92" s="83"/>
      <c r="B92" s="84"/>
      <c r="C92" s="84"/>
      <c r="D92" s="84"/>
      <c r="E92" s="84"/>
      <c r="F92" s="84"/>
      <c r="G92" s="84"/>
      <c r="H92" s="84"/>
      <c r="I92" s="84"/>
      <c r="J92" s="84"/>
      <c r="K92" s="84"/>
      <c r="L92" s="84"/>
      <c r="M92" s="84"/>
      <c r="N92" s="84"/>
    </row>
    <row r="93" customFormat="false" ht="15.75" hidden="false" customHeight="false" outlineLevel="0" collapsed="false">
      <c r="A93" s="83"/>
      <c r="B93" s="84"/>
      <c r="C93" s="84"/>
      <c r="D93" s="84"/>
      <c r="E93" s="84"/>
      <c r="F93" s="84"/>
      <c r="G93" s="84"/>
      <c r="H93" s="84"/>
      <c r="I93" s="84"/>
      <c r="J93" s="84"/>
      <c r="K93" s="84"/>
      <c r="L93" s="84"/>
      <c r="M93" s="84"/>
      <c r="N93" s="84"/>
    </row>
    <row r="94" customFormat="false" ht="15.75" hidden="false" customHeight="false" outlineLevel="0" collapsed="false">
      <c r="A94" s="83"/>
      <c r="B94" s="84"/>
      <c r="C94" s="84"/>
      <c r="D94" s="84"/>
      <c r="E94" s="84"/>
      <c r="F94" s="84"/>
      <c r="G94" s="84"/>
      <c r="H94" s="84"/>
      <c r="I94" s="84"/>
      <c r="J94" s="84"/>
      <c r="K94" s="84"/>
      <c r="L94" s="84"/>
      <c r="M94" s="84"/>
      <c r="N94" s="84"/>
    </row>
    <row r="95" customFormat="false" ht="15.75" hidden="false" customHeight="false" outlineLevel="0" collapsed="false">
      <c r="A95" s="83"/>
      <c r="B95" s="84"/>
      <c r="C95" s="84"/>
      <c r="D95" s="84"/>
      <c r="E95" s="84"/>
      <c r="F95" s="84"/>
      <c r="G95" s="84"/>
      <c r="H95" s="84"/>
      <c r="I95" s="84"/>
      <c r="J95" s="84"/>
      <c r="K95" s="84"/>
      <c r="L95" s="84"/>
      <c r="M95" s="84"/>
      <c r="N95" s="84"/>
    </row>
    <row r="96" customFormat="false" ht="15.75" hidden="false" customHeight="false" outlineLevel="0" collapsed="false">
      <c r="A96" s="83"/>
      <c r="B96" s="84"/>
      <c r="C96" s="84"/>
      <c r="D96" s="84"/>
      <c r="E96" s="84"/>
      <c r="F96" s="84"/>
      <c r="G96" s="84"/>
      <c r="H96" s="84"/>
      <c r="I96" s="84"/>
      <c r="J96" s="84"/>
      <c r="K96" s="84"/>
      <c r="L96" s="84"/>
      <c r="M96" s="84"/>
      <c r="N96" s="84"/>
    </row>
    <row r="97" customFormat="false" ht="15.75" hidden="false" customHeight="false" outlineLevel="0" collapsed="false">
      <c r="A97" s="83"/>
      <c r="B97" s="84"/>
      <c r="C97" s="84"/>
      <c r="D97" s="84"/>
      <c r="E97" s="84"/>
      <c r="F97" s="84"/>
      <c r="G97" s="84"/>
      <c r="H97" s="84"/>
      <c r="I97" s="84"/>
      <c r="J97" s="84"/>
      <c r="K97" s="84"/>
      <c r="L97" s="84"/>
      <c r="M97" s="84"/>
      <c r="N97" s="84"/>
    </row>
    <row r="98" customFormat="false" ht="15.75" hidden="false" customHeight="false" outlineLevel="0" collapsed="false">
      <c r="A98" s="83"/>
      <c r="B98" s="84"/>
      <c r="C98" s="84"/>
      <c r="D98" s="84"/>
      <c r="E98" s="84"/>
      <c r="F98" s="84"/>
      <c r="G98" s="84"/>
      <c r="H98" s="84"/>
      <c r="I98" s="84"/>
      <c r="J98" s="84"/>
      <c r="K98" s="84"/>
      <c r="L98" s="84"/>
      <c r="M98" s="84"/>
      <c r="N98" s="84"/>
    </row>
    <row r="99" customFormat="false" ht="15.75" hidden="false" customHeight="false" outlineLevel="0" collapsed="false">
      <c r="A99" s="83"/>
      <c r="B99" s="84"/>
      <c r="C99" s="84"/>
      <c r="D99" s="84"/>
      <c r="E99" s="84"/>
      <c r="F99" s="84"/>
      <c r="G99" s="84"/>
      <c r="H99" s="84"/>
      <c r="I99" s="84"/>
      <c r="J99" s="84"/>
      <c r="K99" s="84"/>
      <c r="L99" s="84"/>
      <c r="M99" s="84"/>
      <c r="N99" s="84"/>
    </row>
    <row r="100" customFormat="false" ht="15.75" hidden="false" customHeight="false" outlineLevel="0" collapsed="false">
      <c r="A100" s="83"/>
      <c r="B100" s="84"/>
      <c r="C100" s="84"/>
      <c r="D100" s="84"/>
      <c r="E100" s="84"/>
      <c r="F100" s="84"/>
      <c r="G100" s="84"/>
      <c r="H100" s="84"/>
      <c r="I100" s="84"/>
      <c r="J100" s="84"/>
      <c r="K100" s="84"/>
      <c r="L100" s="84"/>
      <c r="M100" s="84"/>
      <c r="N100" s="84"/>
    </row>
    <row r="101" customFormat="false" ht="15.75" hidden="false" customHeight="false" outlineLevel="0" collapsed="false">
      <c r="A101" s="83"/>
      <c r="B101" s="84"/>
      <c r="C101" s="84"/>
      <c r="D101" s="84"/>
      <c r="E101" s="84"/>
      <c r="F101" s="84"/>
      <c r="G101" s="84"/>
      <c r="H101" s="84"/>
      <c r="I101" s="84"/>
      <c r="J101" s="84"/>
      <c r="K101" s="84"/>
      <c r="L101" s="84"/>
      <c r="M101" s="84"/>
      <c r="N101" s="84"/>
    </row>
    <row r="102" customFormat="false" ht="15.75" hidden="false" customHeight="false" outlineLevel="0" collapsed="false">
      <c r="A102" s="83"/>
      <c r="B102" s="84"/>
      <c r="C102" s="84"/>
      <c r="D102" s="84"/>
      <c r="E102" s="84"/>
      <c r="F102" s="84"/>
      <c r="G102" s="84"/>
      <c r="H102" s="84"/>
      <c r="I102" s="84"/>
      <c r="J102" s="84"/>
      <c r="K102" s="84"/>
      <c r="L102" s="84"/>
      <c r="M102" s="84"/>
      <c r="N102" s="84"/>
    </row>
    <row r="103" customFormat="false" ht="15.75" hidden="false" customHeight="false" outlineLevel="0" collapsed="false">
      <c r="A103" s="85"/>
      <c r="B103" s="86"/>
      <c r="C103" s="86"/>
      <c r="D103" s="86"/>
      <c r="E103" s="86"/>
      <c r="F103" s="86"/>
      <c r="G103" s="86"/>
      <c r="H103" s="86"/>
      <c r="I103" s="86"/>
      <c r="J103" s="86"/>
      <c r="K103" s="86"/>
      <c r="L103" s="86"/>
      <c r="M103" s="86"/>
      <c r="N103" s="86"/>
    </row>
    <row r="104" customFormat="false" ht="16.5" hidden="false" customHeight="true" outlineLevel="0" collapsed="false">
      <c r="A104" s="87" t="s">
        <v>81</v>
      </c>
      <c r="B104" s="87"/>
      <c r="C104" s="87"/>
      <c r="D104" s="87"/>
      <c r="E104" s="87"/>
      <c r="F104" s="87"/>
      <c r="G104" s="87"/>
      <c r="H104" s="87"/>
      <c r="I104" s="87"/>
      <c r="J104" s="87"/>
      <c r="K104" s="87"/>
      <c r="L104" s="87"/>
      <c r="M104" s="87"/>
      <c r="N104" s="87"/>
    </row>
    <row r="105" customFormat="false" ht="15.75" hidden="false" customHeight="false" outlineLevel="0" collapsed="false">
      <c r="A105" s="88"/>
      <c r="B105" s="88"/>
      <c r="C105" s="88"/>
      <c r="D105" s="89"/>
      <c r="E105" s="89"/>
      <c r="F105" s="89"/>
      <c r="G105" s="89"/>
      <c r="H105" s="89"/>
      <c r="I105" s="89"/>
      <c r="J105" s="89"/>
      <c r="K105" s="89"/>
      <c r="L105" s="89"/>
      <c r="M105" s="89"/>
      <c r="N105" s="89"/>
    </row>
    <row r="106" customFormat="false" ht="16.15" hidden="false" customHeight="false" outlineLevel="0" collapsed="false">
      <c r="A106" s="73" t="s">
        <v>82</v>
      </c>
      <c r="B106" s="73"/>
      <c r="C106" s="73"/>
      <c r="D106" s="73"/>
      <c r="E106" s="73"/>
      <c r="F106" s="73"/>
      <c r="G106" s="73"/>
      <c r="H106" s="73"/>
      <c r="I106" s="73"/>
      <c r="J106" s="73"/>
      <c r="K106" s="73"/>
      <c r="L106" s="73"/>
      <c r="M106" s="73"/>
      <c r="N106" s="75"/>
    </row>
    <row r="107" customFormat="false" ht="15.75" hidden="false" customHeight="true" outlineLevel="0" collapsed="false">
      <c r="A107" s="90"/>
      <c r="B107" s="90"/>
      <c r="C107" s="90"/>
      <c r="D107" s="90"/>
      <c r="E107" s="90"/>
      <c r="F107" s="90"/>
      <c r="G107" s="90"/>
      <c r="H107" s="90"/>
      <c r="I107" s="90"/>
      <c r="J107" s="90"/>
      <c r="K107" s="90"/>
      <c r="L107" s="90"/>
      <c r="M107" s="90"/>
      <c r="N107" s="91"/>
    </row>
    <row r="108" customFormat="false" ht="16.15" hidden="false" customHeight="false" outlineLevel="0" collapsed="false">
      <c r="A108" s="70" t="s">
        <v>83</v>
      </c>
      <c r="B108" s="70"/>
      <c r="C108" s="70"/>
      <c r="D108" s="70"/>
      <c r="E108" s="70"/>
      <c r="F108" s="70"/>
      <c r="G108" s="70"/>
      <c r="H108" s="70"/>
      <c r="I108" s="70"/>
      <c r="J108" s="70"/>
      <c r="K108" s="70"/>
      <c r="L108" s="70"/>
    </row>
    <row r="109" customFormat="false" ht="15" hidden="false" customHeight="true" outlineLevel="0" collapsed="false">
      <c r="A109" s="92" t="s">
        <v>84</v>
      </c>
      <c r="B109" s="92"/>
      <c r="C109" s="92"/>
      <c r="D109" s="92"/>
      <c r="E109" s="92"/>
      <c r="F109" s="92"/>
      <c r="G109" s="92"/>
      <c r="H109" s="92"/>
      <c r="I109" s="92"/>
      <c r="J109" s="92"/>
      <c r="K109" s="92"/>
      <c r="L109" s="92"/>
    </row>
    <row r="110" customFormat="false" ht="15" hidden="false" customHeight="true" outlineLevel="0" collapsed="false">
      <c r="A110" s="92"/>
      <c r="B110" s="92"/>
      <c r="C110" s="92"/>
      <c r="D110" s="92"/>
      <c r="E110" s="92"/>
      <c r="F110" s="92"/>
      <c r="G110" s="92"/>
      <c r="H110" s="92"/>
      <c r="I110" s="92"/>
      <c r="J110" s="92"/>
      <c r="K110" s="92"/>
      <c r="L110" s="92"/>
    </row>
    <row r="111" customFormat="false" ht="16.15" hidden="false" customHeight="false" outlineLevel="0" collapsed="false">
      <c r="A111" s="93"/>
      <c r="B111" s="93"/>
      <c r="C111" s="93"/>
      <c r="D111" s="93"/>
      <c r="E111" s="93"/>
      <c r="F111" s="93"/>
      <c r="G111" s="93"/>
      <c r="H111" s="93"/>
      <c r="I111" s="93"/>
      <c r="J111" s="93"/>
      <c r="K111" s="93"/>
      <c r="L111" s="93"/>
    </row>
    <row r="112" customFormat="false" ht="16.15" hidden="false" customHeight="false" outlineLevel="0" collapsed="false">
      <c r="A112" s="70" t="s">
        <v>85</v>
      </c>
      <c r="B112" s="70"/>
      <c r="C112" s="70"/>
      <c r="D112" s="70"/>
      <c r="E112" s="70"/>
      <c r="F112" s="70"/>
      <c r="G112" s="70"/>
      <c r="H112" s="70"/>
      <c r="I112" s="70"/>
      <c r="J112" s="70"/>
      <c r="K112" s="70"/>
      <c r="L112" s="70"/>
    </row>
    <row r="113" customFormat="false" ht="15" hidden="false" customHeight="true" outlineLevel="0" collapsed="false">
      <c r="A113" s="77" t="s">
        <v>86</v>
      </c>
      <c r="B113" s="77"/>
      <c r="C113" s="77"/>
      <c r="D113" s="77"/>
      <c r="E113" s="77"/>
      <c r="F113" s="77"/>
      <c r="G113" s="77"/>
      <c r="H113" s="77"/>
      <c r="I113" s="77"/>
      <c r="J113" s="77"/>
      <c r="K113" s="77"/>
      <c r="L113" s="77"/>
    </row>
    <row r="114" s="80" customFormat="true" ht="15" hidden="false" customHeight="true" outlineLevel="0" collapsed="false">
      <c r="A114" s="77"/>
      <c r="B114" s="77"/>
      <c r="C114" s="77"/>
      <c r="D114" s="77"/>
      <c r="E114" s="77"/>
      <c r="F114" s="77"/>
      <c r="G114" s="77"/>
      <c r="H114" s="77"/>
      <c r="I114" s="77"/>
      <c r="J114" s="77"/>
      <c r="K114" s="77"/>
      <c r="L114" s="77"/>
    </row>
    <row r="115" customFormat="false" ht="20.25" hidden="false" customHeight="true" outlineLevel="0" collapsed="false">
      <c r="A115" s="77"/>
      <c r="B115" s="77"/>
      <c r="C115" s="77"/>
      <c r="D115" s="77"/>
      <c r="E115" s="77"/>
      <c r="F115" s="77"/>
      <c r="G115" s="77"/>
      <c r="H115" s="77"/>
      <c r="I115" s="77"/>
      <c r="J115" s="77"/>
      <c r="K115" s="77"/>
      <c r="L115" s="77"/>
    </row>
    <row r="116" customFormat="false" ht="16.15" hidden="false" customHeight="false" outlineLevel="0" collapsed="false">
      <c r="A116" s="80"/>
      <c r="B116" s="80"/>
      <c r="C116" s="80"/>
      <c r="D116" s="80"/>
      <c r="E116" s="80"/>
      <c r="F116" s="80"/>
      <c r="G116" s="80"/>
      <c r="H116" s="80"/>
      <c r="I116" s="80"/>
      <c r="J116" s="80"/>
      <c r="K116" s="80"/>
      <c r="L116" s="80"/>
    </row>
    <row r="117" customFormat="false" ht="16.15" hidden="false" customHeight="false" outlineLevel="0" collapsed="false">
      <c r="A117" s="94" t="s">
        <v>87</v>
      </c>
      <c r="B117" s="94"/>
      <c r="C117" s="94"/>
      <c r="D117" s="80"/>
      <c r="E117" s="80"/>
      <c r="F117" s="80"/>
      <c r="G117" s="80"/>
      <c r="H117" s="80"/>
      <c r="I117" s="80"/>
      <c r="J117" s="80"/>
      <c r="K117" s="80"/>
      <c r="L117" s="80"/>
    </row>
    <row r="118" customFormat="false" ht="16.15" hidden="false" customHeight="false" outlineLevel="0" collapsed="false">
      <c r="A118" s="80"/>
      <c r="B118" s="80"/>
      <c r="C118" s="80"/>
      <c r="D118" s="80"/>
      <c r="E118" s="80"/>
      <c r="F118" s="80"/>
      <c r="G118" s="80"/>
      <c r="H118" s="80"/>
      <c r="I118" s="80"/>
      <c r="J118" s="80"/>
      <c r="K118" s="80"/>
      <c r="L118" s="80"/>
    </row>
    <row r="119" customFormat="false" ht="16.15" hidden="false" customHeight="false" outlineLevel="0" collapsed="false">
      <c r="A119" s="80" t="str">
        <f aca="false">VLOOKUP(Studiengang,ListeStudiengaenge[],13,FALSE())</f>
        <v>Der Vorsitzende des Prüfungsauschusses Informatik</v>
      </c>
      <c r="B119" s="80"/>
      <c r="C119" s="80"/>
      <c r="D119" s="80"/>
      <c r="E119" s="80"/>
      <c r="F119" s="80"/>
      <c r="G119" s="80"/>
      <c r="H119" s="80"/>
      <c r="I119" s="80"/>
      <c r="J119" s="80"/>
      <c r="K119" s="80"/>
      <c r="L119" s="80"/>
    </row>
    <row r="120" customFormat="false" ht="16.15" hidden="false" customHeight="false" outlineLevel="0" collapsed="false">
      <c r="A120" s="80"/>
      <c r="B120" s="80"/>
      <c r="C120" s="80"/>
      <c r="D120" s="80"/>
      <c r="E120" s="80"/>
      <c r="F120" s="80"/>
      <c r="G120" s="80"/>
      <c r="H120" s="80"/>
      <c r="I120" s="80"/>
      <c r="J120" s="80"/>
      <c r="K120" s="80"/>
      <c r="L120" s="80"/>
    </row>
    <row r="121" customFormat="false" ht="16.15" hidden="false" customHeight="false" outlineLevel="0" collapsed="false">
      <c r="A121" s="80"/>
      <c r="B121" s="80"/>
      <c r="C121" s="80"/>
      <c r="D121" s="80"/>
      <c r="E121" s="80"/>
      <c r="F121" s="80"/>
      <c r="G121" s="80"/>
      <c r="H121" s="80"/>
      <c r="I121" s="80"/>
      <c r="J121" s="80"/>
      <c r="K121" s="80"/>
      <c r="L121" s="80"/>
    </row>
    <row r="122" customFormat="false" ht="16.15" hidden="false" customHeight="false" outlineLevel="0" collapsed="false">
      <c r="A122" s="80"/>
      <c r="B122" s="80"/>
      <c r="C122" s="80"/>
      <c r="D122" s="80"/>
      <c r="E122" s="80"/>
      <c r="F122" s="80"/>
      <c r="G122" s="80"/>
      <c r="H122" s="80"/>
      <c r="I122" s="80"/>
      <c r="J122" s="80"/>
      <c r="K122" s="80"/>
      <c r="L122" s="80"/>
    </row>
    <row r="123" customFormat="false" ht="16.15" hidden="false" customHeight="false" outlineLevel="0" collapsed="false">
      <c r="A123" s="94" t="s">
        <v>88</v>
      </c>
      <c r="B123" s="94"/>
      <c r="C123" s="94"/>
      <c r="D123" s="80"/>
      <c r="E123" s="80"/>
      <c r="F123" s="80"/>
      <c r="G123" s="80"/>
      <c r="H123" s="80"/>
      <c r="I123" s="80"/>
      <c r="J123" s="80"/>
      <c r="K123" s="80"/>
      <c r="L123" s="80"/>
    </row>
    <row r="124" customFormat="false" ht="16.15" hidden="false" customHeight="false" outlineLevel="0" collapsed="false">
      <c r="A124" s="95" t="s">
        <v>89</v>
      </c>
      <c r="B124" s="95"/>
      <c r="C124" s="95"/>
      <c r="D124" s="95"/>
      <c r="E124" s="80"/>
      <c r="F124" s="80"/>
      <c r="G124" s="80"/>
      <c r="H124" s="80"/>
      <c r="I124" s="80"/>
      <c r="J124" s="80"/>
      <c r="K124" s="80"/>
      <c r="L124" s="80"/>
      <c r="M124" s="80"/>
      <c r="N124" s="80"/>
      <c r="O124" s="80"/>
    </row>
  </sheetData>
  <mergeCells count="83">
    <mergeCell ref="A1:I1"/>
    <mergeCell ref="J1:N1"/>
    <mergeCell ref="A2:D2"/>
    <mergeCell ref="E2:I2"/>
    <mergeCell ref="J2:N2"/>
    <mergeCell ref="A3:I3"/>
    <mergeCell ref="J3:N4"/>
    <mergeCell ref="A4:I4"/>
    <mergeCell ref="A5:C5"/>
    <mergeCell ref="D5:N5"/>
    <mergeCell ref="A6:C6"/>
    <mergeCell ref="D6:N6"/>
    <mergeCell ref="A7:C7"/>
    <mergeCell ref="D7:N7"/>
    <mergeCell ref="A8:C8"/>
    <mergeCell ref="D8:N8"/>
    <mergeCell ref="A9:C9"/>
    <mergeCell ref="D9:N9"/>
    <mergeCell ref="A10:C10"/>
    <mergeCell ref="D10:N10"/>
    <mergeCell ref="A11:C11"/>
    <mergeCell ref="D11:N11"/>
    <mergeCell ref="A12:C12"/>
    <mergeCell ref="D12:I12"/>
    <mergeCell ref="L12:M12"/>
    <mergeCell ref="A13:H13"/>
    <mergeCell ref="I13:N14"/>
    <mergeCell ref="A14:F14"/>
    <mergeCell ref="G14:H14"/>
    <mergeCell ref="A55:H57"/>
    <mergeCell ref="I55:J55"/>
    <mergeCell ref="K55:L55"/>
    <mergeCell ref="M55:N56"/>
    <mergeCell ref="K56:L56"/>
    <mergeCell ref="I57:J58"/>
    <mergeCell ref="K57:N57"/>
    <mergeCell ref="A58:H58"/>
    <mergeCell ref="L58:N58"/>
    <mergeCell ref="I59:N59"/>
    <mergeCell ref="A60:M60"/>
    <mergeCell ref="A62:M62"/>
    <mergeCell ref="A63:M63"/>
    <mergeCell ref="A64:M64"/>
    <mergeCell ref="A65:M65"/>
    <mergeCell ref="A71:M71"/>
    <mergeCell ref="B72:M72"/>
    <mergeCell ref="B73:M73"/>
    <mergeCell ref="B74:M74"/>
    <mergeCell ref="B75:M75"/>
    <mergeCell ref="B76:M76"/>
    <mergeCell ref="B77:M77"/>
    <mergeCell ref="B78:M78"/>
    <mergeCell ref="B79:M79"/>
    <mergeCell ref="B80:M80"/>
    <mergeCell ref="B81:M81"/>
    <mergeCell ref="B82:M82"/>
    <mergeCell ref="B83:M83"/>
    <mergeCell ref="B84:M84"/>
    <mergeCell ref="B85:M85"/>
    <mergeCell ref="A87:M87"/>
    <mergeCell ref="B89:N89"/>
    <mergeCell ref="B90:N90"/>
    <mergeCell ref="B91:N91"/>
    <mergeCell ref="B92:N92"/>
    <mergeCell ref="B93:N93"/>
    <mergeCell ref="B94:N94"/>
    <mergeCell ref="B95:N95"/>
    <mergeCell ref="B96:N96"/>
    <mergeCell ref="B97:N97"/>
    <mergeCell ref="B98:N98"/>
    <mergeCell ref="B99:N99"/>
    <mergeCell ref="B100:N100"/>
    <mergeCell ref="B101:N101"/>
    <mergeCell ref="B102:N102"/>
    <mergeCell ref="A104:N104"/>
    <mergeCell ref="A106:M106"/>
    <mergeCell ref="A108:L108"/>
    <mergeCell ref="A109:L110"/>
    <mergeCell ref="A112:L112"/>
    <mergeCell ref="A113:L115"/>
    <mergeCell ref="A117:C117"/>
    <mergeCell ref="A123:C123"/>
    <mergeCell ref="A124:D124"/>
  </mergeCells>
  <dataValidations count="7">
    <dataValidation allowBlank="true" errorStyle="stop" operator="between" showDropDown="false" showErrorMessage="true" showInputMessage="true" sqref="B2:D2" type="list">
      <formula1>"Wintersemester 2022/23,Sommersemester 2023,Wintersemester 2023/24,Sommersemester 2024,Sommersemester 2025,Wintersemester 2025/26,Sommersemester 2026,Wintersemester 2026/27,Sommersemester 2027"</formula1>
      <formula2>0</formula2>
    </dataValidation>
    <dataValidation allowBlank="true" error="Sie müssen zunächst einen Studiengang auswählen" errorStyle="stop" errorTitle="Studiengang nicht ausgewählt" operator="between" promptTitle="Bitte Studiengang auswählen" showDropDown="false" showErrorMessage="true" showInputMessage="false" sqref="J12" type="none">
      <formula1>0</formula1>
      <formula2>0</formula2>
    </dataValidation>
    <dataValidation allowBlank="false" error="Sie müssen zunächst einen Studiengang auswählen" errorStyle="stop" errorTitle="Studiengang nicht ausgewählt" operator="between" promptTitle="Bitte Studiengang auswählen" showDropDown="false" showErrorMessage="true" showInputMessage="false" sqref="D12:I12" type="list">
      <formula1>Studiengänge</formula1>
      <formula2>0</formula2>
    </dataValidation>
    <dataValidation allowBlank="false" errorStyle="stop" operator="between" showDropDown="false" showErrorMessage="true" showInputMessage="true" sqref="C16:C54" type="list">
      <formula1>"I - Inland,A - Ausland,H - Hochschule,W - Weitere"</formula1>
      <formula2>0</formula2>
    </dataValidation>
    <dataValidation allowBlank="false" errorStyle="stop" operator="between" showDropDown="false" showErrorMessage="true" showInputMessage="true" sqref="K16:K54" type="list">
      <formula1>"Ja,A,B,C,D,E,F,G,H,I,J,K,L,M,N"</formula1>
      <formula2>0</formula2>
    </dataValidation>
    <dataValidation allowBlank="true" errorStyle="stop" operator="between" showDropDown="false" showErrorMessage="true" showInputMessage="true" sqref="A124:D124" type="list">
      <formula1>StdgKonfiguration!$A$49:$A$59</formula1>
      <formula2>0</formula2>
    </dataValidation>
    <dataValidation allowBlank="true" errorStyle="stop" operator="between" showDropDown="false" showErrorMessage="true" showInputMessage="true" sqref="A2" type="list">
      <formula1>"Wintersemester 2022/23,Sommersemester 2023,Wintersemester 2023/24,Sommersemester 2024,Sommersemester 2025,Wintersemester 2025/26,Sommersemester 2026,Wintersemester 2026/27,Sommersemester 2027,Wintersemester 2027/28,Sommersemester 2028,Wintersemester 2028/"</formula1>
      <formula2>0</formula2>
    </dataValidation>
  </dataValidations>
  <printOptions headings="false" gridLines="false" gridLinesSet="true" horizontalCentered="true" verticalCentered="false"/>
  <pageMargins left="0.354166666666667" right="0.354166666666667" top="0.39375" bottom="0.7875" header="0.511811023622047" footer="0.511805555555556"/>
  <pageSetup paperSize="9" scale="100" fitToWidth="1" fitToHeight="0" pageOrder="downThenOver" orientation="landscape" blackAndWhite="false" draft="false" cellComments="none" horizontalDpi="300" verticalDpi="300" copies="1"/>
  <headerFooter differentFirst="false" differentOddEven="false">
    <oddHeader/>
    <oddFooter>&amp;CSeite &amp;P von &amp;N</oddFooter>
  </headerFooter>
  <rowBreaks count="1" manualBreakCount="1">
    <brk id="86"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65"/>
  <sheetViews>
    <sheetView showFormulas="false" showGridLines="true" showRowColHeaders="true" showZeros="true" rightToLeft="false" tabSelected="false" showOutlineSymbols="true" defaultGridColor="true" view="normal" topLeftCell="A42" colorId="64" zoomScale="100" zoomScaleNormal="100" zoomScalePageLayoutView="100" workbookViewId="0">
      <selection pane="topLeft" activeCell="E68" activeCellId="0" sqref="E68"/>
    </sheetView>
  </sheetViews>
  <sheetFormatPr defaultColWidth="10.5078125" defaultRowHeight="15.75" zeroHeight="false" outlineLevelRow="0" outlineLevelCol="0"/>
  <cols>
    <col collapsed="false" customWidth="true" hidden="false" outlineLevel="0" max="1" min="1" style="1" width="88.75"/>
    <col collapsed="false" customWidth="true" hidden="false" outlineLevel="0" max="2" min="2" style="1" width="10.75"/>
    <col collapsed="false" customWidth="true" hidden="false" outlineLevel="0" max="3" min="3" style="1" width="6.75"/>
    <col collapsed="false" customWidth="true" hidden="false" outlineLevel="0" max="4" min="4" style="1" width="9.63"/>
    <col collapsed="false" customWidth="true" hidden="false" outlineLevel="0" max="5" min="5" style="1" width="77.13"/>
    <col collapsed="false" customWidth="true" hidden="false" outlineLevel="0" max="6" min="6" style="1" width="8.75"/>
    <col collapsed="false" customWidth="true" hidden="false" outlineLevel="0" max="7" min="7" style="1" width="8.63"/>
  </cols>
  <sheetData>
    <row r="1" customFormat="false" ht="15.75" hidden="false" customHeight="false" outlineLevel="0" collapsed="false">
      <c r="A1" s="96" t="s">
        <v>90</v>
      </c>
      <c r="B1" s="96" t="s">
        <v>91</v>
      </c>
      <c r="C1" s="96" t="s">
        <v>92</v>
      </c>
      <c r="D1" s="96" t="s">
        <v>93</v>
      </c>
      <c r="E1" s="96" t="s">
        <v>94</v>
      </c>
      <c r="F1" s="96" t="s">
        <v>95</v>
      </c>
    </row>
    <row r="2" customFormat="false" ht="15.75" hidden="false" customHeight="false" outlineLevel="0" collapsed="false">
      <c r="A2" s="96" t="s">
        <v>96</v>
      </c>
      <c r="B2" s="96" t="n">
        <v>1</v>
      </c>
      <c r="C2" s="96" t="s">
        <v>97</v>
      </c>
      <c r="D2" s="97" t="n">
        <v>911</v>
      </c>
      <c r="E2" s="98" t="s">
        <v>98</v>
      </c>
      <c r="F2" s="96" t="n">
        <v>6</v>
      </c>
    </row>
    <row r="3" customFormat="false" ht="15.75" hidden="false" customHeight="false" outlineLevel="0" collapsed="false">
      <c r="A3" s="96" t="s">
        <v>96</v>
      </c>
      <c r="B3" s="96" t="n">
        <v>2</v>
      </c>
      <c r="C3" s="96" t="s">
        <v>97</v>
      </c>
      <c r="D3" s="98" t="n">
        <v>1011</v>
      </c>
      <c r="E3" s="98" t="s">
        <v>99</v>
      </c>
      <c r="F3" s="96" t="n">
        <v>6</v>
      </c>
    </row>
    <row r="4" customFormat="false" ht="15.75" hidden="false" customHeight="false" outlineLevel="0" collapsed="false">
      <c r="A4" s="96" t="s">
        <v>96</v>
      </c>
      <c r="B4" s="96" t="n">
        <v>3</v>
      </c>
      <c r="C4" s="96" t="s">
        <v>97</v>
      </c>
      <c r="D4" s="98" t="n">
        <v>62011</v>
      </c>
      <c r="E4" s="98" t="s">
        <v>100</v>
      </c>
      <c r="F4" s="96" t="n">
        <v>6</v>
      </c>
    </row>
    <row r="5" customFormat="false" ht="15.75" hidden="false" customHeight="false" outlineLevel="0" collapsed="false">
      <c r="A5" s="96" t="s">
        <v>96</v>
      </c>
      <c r="B5" s="96" t="n">
        <v>4</v>
      </c>
      <c r="C5" s="96" t="s">
        <v>97</v>
      </c>
      <c r="D5" s="98" t="n">
        <v>62012</v>
      </c>
      <c r="E5" s="98" t="s">
        <v>101</v>
      </c>
      <c r="F5" s="96" t="n">
        <v>9</v>
      </c>
    </row>
    <row r="6" customFormat="false" ht="15.75" hidden="false" customHeight="false" outlineLevel="0" collapsed="false">
      <c r="A6" s="96" t="s">
        <v>96</v>
      </c>
      <c r="B6" s="96" t="n">
        <v>5</v>
      </c>
      <c r="C6" s="96" t="s">
        <v>97</v>
      </c>
      <c r="D6" s="98" t="n">
        <v>62013</v>
      </c>
      <c r="E6" s="98" t="s">
        <v>102</v>
      </c>
      <c r="F6" s="96" t="n">
        <v>6</v>
      </c>
    </row>
    <row r="7" customFormat="false" ht="15.75" hidden="false" customHeight="false" outlineLevel="0" collapsed="false">
      <c r="A7" s="96" t="s">
        <v>96</v>
      </c>
      <c r="B7" s="96" t="n">
        <v>6</v>
      </c>
      <c r="C7" s="96" t="s">
        <v>97</v>
      </c>
      <c r="D7" s="98" t="n">
        <v>62014</v>
      </c>
      <c r="E7" s="98" t="s">
        <v>103</v>
      </c>
      <c r="F7" s="96" t="n">
        <v>6</v>
      </c>
    </row>
    <row r="8" customFormat="false" ht="15.75" hidden="false" customHeight="false" outlineLevel="0" collapsed="false">
      <c r="A8" s="96" t="s">
        <v>96</v>
      </c>
      <c r="B8" s="96" t="n">
        <v>7</v>
      </c>
      <c r="C8" s="96" t="s">
        <v>97</v>
      </c>
      <c r="D8" s="98" t="n">
        <v>28119</v>
      </c>
      <c r="E8" s="98" t="s">
        <v>104</v>
      </c>
      <c r="F8" s="96" t="n">
        <v>6</v>
      </c>
    </row>
    <row r="9" customFormat="false" ht="15.75" hidden="false" customHeight="false" outlineLevel="0" collapsed="false">
      <c r="A9" s="96" t="s">
        <v>105</v>
      </c>
      <c r="B9" s="96" t="n">
        <v>8</v>
      </c>
      <c r="C9" s="96" t="s">
        <v>97</v>
      </c>
      <c r="D9" s="98" t="n">
        <v>62015</v>
      </c>
      <c r="E9" s="98" t="s">
        <v>106</v>
      </c>
      <c r="F9" s="96" t="n">
        <v>6</v>
      </c>
    </row>
    <row r="10" customFormat="false" ht="15.75" hidden="false" customHeight="false" outlineLevel="0" collapsed="false">
      <c r="A10" s="96" t="s">
        <v>105</v>
      </c>
      <c r="B10" s="96" t="n">
        <v>9</v>
      </c>
      <c r="C10" s="96" t="s">
        <v>97</v>
      </c>
      <c r="D10" s="98" t="n">
        <v>62016</v>
      </c>
      <c r="E10" s="98" t="s">
        <v>107</v>
      </c>
      <c r="F10" s="96" t="n">
        <v>6</v>
      </c>
    </row>
    <row r="11" customFormat="false" ht="15.75" hidden="false" customHeight="false" outlineLevel="0" collapsed="false">
      <c r="A11" s="96" t="s">
        <v>105</v>
      </c>
      <c r="B11" s="96" t="n">
        <v>10</v>
      </c>
      <c r="C11" s="96" t="s">
        <v>97</v>
      </c>
      <c r="D11" s="98" t="n">
        <v>62017</v>
      </c>
      <c r="E11" s="98" t="s">
        <v>108</v>
      </c>
      <c r="F11" s="96" t="n">
        <v>6</v>
      </c>
    </row>
    <row r="12" customFormat="false" ht="15.75" hidden="false" customHeight="false" outlineLevel="0" collapsed="false">
      <c r="A12" s="96" t="s">
        <v>105</v>
      </c>
      <c r="B12" s="96" t="n">
        <v>11</v>
      </c>
      <c r="C12" s="96" t="s">
        <v>97</v>
      </c>
      <c r="D12" s="98" t="n">
        <v>62018</v>
      </c>
      <c r="E12" s="98" t="s">
        <v>109</v>
      </c>
      <c r="F12" s="96" t="n">
        <v>6</v>
      </c>
    </row>
    <row r="13" customFormat="false" ht="15.75" hidden="false" customHeight="false" outlineLevel="0" collapsed="false">
      <c r="A13" s="96" t="s">
        <v>105</v>
      </c>
      <c r="B13" s="96" t="n">
        <v>12</v>
      </c>
      <c r="C13" s="96" t="s">
        <v>97</v>
      </c>
      <c r="D13" s="98" t="n">
        <v>10013</v>
      </c>
      <c r="E13" s="98" t="s">
        <v>110</v>
      </c>
      <c r="F13" s="96" t="n">
        <v>6</v>
      </c>
    </row>
    <row r="14" customFormat="false" ht="15.75" hidden="false" customHeight="false" outlineLevel="0" collapsed="false">
      <c r="A14" s="96" t="s">
        <v>111</v>
      </c>
      <c r="B14" s="96" t="n">
        <v>13</v>
      </c>
      <c r="C14" s="96" t="s">
        <v>97</v>
      </c>
      <c r="D14" s="98" t="n">
        <v>1451</v>
      </c>
      <c r="E14" s="98" t="s">
        <v>112</v>
      </c>
      <c r="F14" s="96" t="n">
        <v>6</v>
      </c>
    </row>
    <row r="15" customFormat="false" ht="15.75" hidden="false" customHeight="false" outlineLevel="0" collapsed="false">
      <c r="A15" s="96" t="s">
        <v>111</v>
      </c>
      <c r="B15" s="96" t="n">
        <v>14</v>
      </c>
      <c r="C15" s="96" t="s">
        <v>97</v>
      </c>
      <c r="D15" s="97" t="n">
        <v>1111</v>
      </c>
      <c r="E15" s="98" t="s">
        <v>113</v>
      </c>
      <c r="F15" s="96" t="n">
        <v>6</v>
      </c>
    </row>
    <row r="16" customFormat="false" ht="15.75" hidden="false" customHeight="false" outlineLevel="0" collapsed="false">
      <c r="A16" s="96" t="s">
        <v>111</v>
      </c>
      <c r="B16" s="96" t="n">
        <v>15</v>
      </c>
      <c r="C16" s="96" t="s">
        <v>97</v>
      </c>
      <c r="D16" s="98" t="n">
        <v>62019</v>
      </c>
      <c r="E16" s="98" t="s">
        <v>114</v>
      </c>
      <c r="F16" s="96" t="n">
        <v>6</v>
      </c>
    </row>
    <row r="17" customFormat="false" ht="15.75" hidden="false" customHeight="false" outlineLevel="0" collapsed="false">
      <c r="A17" s="96" t="s">
        <v>115</v>
      </c>
      <c r="B17" s="96" t="n">
        <v>16</v>
      </c>
      <c r="C17" s="96" t="s">
        <v>97</v>
      </c>
      <c r="D17" s="98" t="n">
        <v>62020</v>
      </c>
      <c r="E17" s="98" t="s">
        <v>116</v>
      </c>
      <c r="F17" s="96" t="n">
        <v>6</v>
      </c>
    </row>
    <row r="18" customFormat="false" ht="15.75" hidden="false" customHeight="false" outlineLevel="0" collapsed="false">
      <c r="A18" s="96" t="s">
        <v>115</v>
      </c>
      <c r="B18" s="96" t="n">
        <v>17</v>
      </c>
      <c r="C18" s="96" t="s">
        <v>97</v>
      </c>
      <c r="D18" s="98" t="n">
        <v>50001</v>
      </c>
      <c r="E18" s="98" t="s">
        <v>117</v>
      </c>
      <c r="F18" s="96" t="n">
        <v>6</v>
      </c>
    </row>
    <row r="19" customFormat="false" ht="15.75" hidden="false" customHeight="false" outlineLevel="0" collapsed="false">
      <c r="A19" s="96" t="s">
        <v>118</v>
      </c>
      <c r="B19" s="96" t="n">
        <v>18</v>
      </c>
      <c r="C19" s="96" t="s">
        <v>97</v>
      </c>
      <c r="D19" s="97" t="n">
        <v>111</v>
      </c>
      <c r="E19" s="98" t="s">
        <v>119</v>
      </c>
      <c r="F19" s="96" t="n">
        <v>9</v>
      </c>
    </row>
    <row r="20" customFormat="false" ht="15.75" hidden="false" customHeight="false" outlineLevel="0" collapsed="false">
      <c r="A20" s="96" t="s">
        <v>118</v>
      </c>
      <c r="B20" s="96" t="n">
        <v>19</v>
      </c>
      <c r="C20" s="96" t="s">
        <v>97</v>
      </c>
      <c r="D20" s="97" t="n">
        <v>211</v>
      </c>
      <c r="E20" s="98" t="s">
        <v>120</v>
      </c>
      <c r="F20" s="96" t="n">
        <v>9</v>
      </c>
    </row>
    <row r="21" customFormat="false" ht="15.75" hidden="false" customHeight="false" outlineLevel="0" collapsed="false">
      <c r="A21" s="96" t="s">
        <v>118</v>
      </c>
      <c r="B21" s="96" t="n">
        <v>20</v>
      </c>
      <c r="C21" s="96" t="s">
        <v>97</v>
      </c>
      <c r="D21" s="97" t="n">
        <v>311</v>
      </c>
      <c r="E21" s="1" t="s">
        <v>121</v>
      </c>
      <c r="F21" s="96" t="n">
        <v>6</v>
      </c>
    </row>
    <row r="22" customFormat="false" ht="15.75" hidden="false" customHeight="false" outlineLevel="0" collapsed="false">
      <c r="A22" s="98" t="s">
        <v>122</v>
      </c>
      <c r="B22" s="96" t="n">
        <v>21</v>
      </c>
      <c r="C22" s="96" t="s">
        <v>123</v>
      </c>
      <c r="D22" s="98" t="n">
        <v>10236</v>
      </c>
      <c r="E22" s="98" t="s">
        <v>124</v>
      </c>
      <c r="F22" s="96" t="n">
        <v>6</v>
      </c>
    </row>
    <row r="23" customFormat="false" ht="15.75" hidden="false" customHeight="false" outlineLevel="0" collapsed="false">
      <c r="A23" s="98" t="s">
        <v>122</v>
      </c>
      <c r="B23" s="96" t="n">
        <v>22</v>
      </c>
      <c r="C23" s="96" t="s">
        <v>123</v>
      </c>
      <c r="D23" s="98" t="n">
        <v>10234</v>
      </c>
      <c r="E23" s="98" t="s">
        <v>125</v>
      </c>
      <c r="F23" s="96" t="n">
        <v>6</v>
      </c>
    </row>
    <row r="24" customFormat="false" ht="15.75" hidden="false" customHeight="false" outlineLevel="0" collapsed="false">
      <c r="A24" s="98" t="s">
        <v>122</v>
      </c>
      <c r="B24" s="96" t="n">
        <v>23</v>
      </c>
      <c r="C24" s="96" t="s">
        <v>123</v>
      </c>
      <c r="D24" s="98" t="n">
        <v>10007</v>
      </c>
      <c r="E24" s="98" t="s">
        <v>126</v>
      </c>
      <c r="F24" s="96" t="n">
        <v>6</v>
      </c>
    </row>
    <row r="25" customFormat="false" ht="15.75" hidden="false" customHeight="false" outlineLevel="0" collapsed="false">
      <c r="A25" s="98" t="s">
        <v>122</v>
      </c>
      <c r="B25" s="96" t="n">
        <v>24</v>
      </c>
      <c r="C25" s="96" t="s">
        <v>123</v>
      </c>
      <c r="D25" s="98" t="n">
        <v>10048</v>
      </c>
      <c r="E25" s="98" t="s">
        <v>127</v>
      </c>
      <c r="F25" s="96" t="n">
        <v>6</v>
      </c>
    </row>
    <row r="26" customFormat="false" ht="15.75" hidden="false" customHeight="false" outlineLevel="0" collapsed="false">
      <c r="A26" s="98" t="s">
        <v>122</v>
      </c>
      <c r="B26" s="96" t="n">
        <v>25</v>
      </c>
      <c r="C26" s="96" t="s">
        <v>123</v>
      </c>
      <c r="D26" s="98" t="n">
        <v>10008</v>
      </c>
      <c r="E26" s="98" t="s">
        <v>128</v>
      </c>
      <c r="F26" s="96" t="n">
        <v>6</v>
      </c>
    </row>
    <row r="27" customFormat="false" ht="15.75" hidden="false" customHeight="false" outlineLevel="0" collapsed="false">
      <c r="A27" s="98" t="s">
        <v>122</v>
      </c>
      <c r="B27" s="96" t="n">
        <v>26</v>
      </c>
      <c r="C27" s="96" t="s">
        <v>123</v>
      </c>
      <c r="D27" s="97" t="n">
        <v>10009</v>
      </c>
      <c r="E27" s="98" t="s">
        <v>129</v>
      </c>
      <c r="F27" s="96" t="n">
        <v>6</v>
      </c>
    </row>
    <row r="28" customFormat="false" ht="15.75" hidden="false" customHeight="false" outlineLevel="0" collapsed="false">
      <c r="A28" s="98" t="s">
        <v>122</v>
      </c>
      <c r="B28" s="96" t="n">
        <v>27</v>
      </c>
      <c r="C28" s="96" t="s">
        <v>123</v>
      </c>
      <c r="D28" s="98" t="n">
        <v>10011</v>
      </c>
      <c r="E28" s="98" t="s">
        <v>130</v>
      </c>
      <c r="F28" s="96" t="n">
        <v>6</v>
      </c>
    </row>
    <row r="29" customFormat="false" ht="15.75" hidden="false" customHeight="false" outlineLevel="0" collapsed="false">
      <c r="A29" s="98" t="s">
        <v>122</v>
      </c>
      <c r="B29" s="96" t="n">
        <v>28</v>
      </c>
      <c r="C29" s="96" t="s">
        <v>131</v>
      </c>
      <c r="D29" s="98" t="n">
        <v>10043</v>
      </c>
      <c r="E29" s="98" t="s">
        <v>132</v>
      </c>
      <c r="F29" s="96" t="n">
        <v>6</v>
      </c>
    </row>
    <row r="30" customFormat="false" ht="15.75" hidden="false" customHeight="false" outlineLevel="0" collapsed="false">
      <c r="A30" s="98" t="s">
        <v>122</v>
      </c>
      <c r="B30" s="96" t="n">
        <v>29</v>
      </c>
      <c r="C30" s="96" t="s">
        <v>131</v>
      </c>
      <c r="D30" s="98" t="n">
        <v>10438</v>
      </c>
      <c r="E30" s="98" t="s">
        <v>133</v>
      </c>
      <c r="F30" s="96" t="n">
        <v>6</v>
      </c>
    </row>
    <row r="31" customFormat="false" ht="15.75" hidden="false" customHeight="false" outlineLevel="0" collapsed="false">
      <c r="A31" s="98" t="s">
        <v>122</v>
      </c>
      <c r="B31" s="96" t="n">
        <v>30</v>
      </c>
      <c r="C31" s="96" t="s">
        <v>131</v>
      </c>
      <c r="D31" s="98" t="n">
        <v>10209</v>
      </c>
      <c r="E31" s="98" t="s">
        <v>134</v>
      </c>
      <c r="F31" s="96" t="n">
        <v>6</v>
      </c>
    </row>
    <row r="32" customFormat="false" ht="15.75" hidden="false" customHeight="false" outlineLevel="0" collapsed="false">
      <c r="A32" s="98" t="s">
        <v>122</v>
      </c>
      <c r="B32" s="96" t="n">
        <v>31</v>
      </c>
      <c r="C32" s="96" t="s">
        <v>131</v>
      </c>
      <c r="D32" s="98" t="n">
        <v>10050</v>
      </c>
      <c r="E32" s="98" t="s">
        <v>135</v>
      </c>
      <c r="F32" s="96" t="n">
        <v>6</v>
      </c>
    </row>
    <row r="33" customFormat="false" ht="15.75" hidden="false" customHeight="false" outlineLevel="0" collapsed="false">
      <c r="A33" s="98" t="s">
        <v>136</v>
      </c>
      <c r="B33" s="96" t="n">
        <v>32</v>
      </c>
      <c r="C33" s="96" t="s">
        <v>97</v>
      </c>
      <c r="D33" s="98" t="n">
        <v>22911</v>
      </c>
      <c r="E33" s="98" t="s">
        <v>137</v>
      </c>
      <c r="F33" s="96" t="n">
        <v>6</v>
      </c>
    </row>
    <row r="34" customFormat="false" ht="15.75" hidden="false" customHeight="false" outlineLevel="0" collapsed="false">
      <c r="A34" s="98" t="s">
        <v>138</v>
      </c>
      <c r="B34" s="96" t="n">
        <v>33</v>
      </c>
      <c r="C34" s="96" t="s">
        <v>97</v>
      </c>
      <c r="D34" s="98" t="n">
        <v>22921</v>
      </c>
      <c r="E34" s="98" t="s">
        <v>139</v>
      </c>
      <c r="F34" s="96" t="n">
        <v>6</v>
      </c>
    </row>
    <row r="35" customFormat="false" ht="15.75" hidden="false" customHeight="false" outlineLevel="0" collapsed="false">
      <c r="A35" s="98" t="s">
        <v>140</v>
      </c>
      <c r="B35" s="96" t="n">
        <v>34</v>
      </c>
      <c r="C35" s="96" t="s">
        <v>97</v>
      </c>
      <c r="D35" s="98" t="n">
        <v>22931</v>
      </c>
      <c r="E35" s="98" t="s">
        <v>141</v>
      </c>
      <c r="F35" s="96" t="n">
        <v>6</v>
      </c>
    </row>
    <row r="36" customFormat="false" ht="15.75" hidden="false" customHeight="false" outlineLevel="0" collapsed="false">
      <c r="A36" s="98" t="s">
        <v>142</v>
      </c>
      <c r="B36" s="96" t="n">
        <v>35</v>
      </c>
      <c r="C36" s="96" t="s">
        <v>97</v>
      </c>
      <c r="D36" s="98" t="n">
        <v>28117</v>
      </c>
      <c r="E36" s="98" t="s">
        <v>142</v>
      </c>
      <c r="F36" s="96" t="n">
        <v>6</v>
      </c>
    </row>
    <row r="37" customFormat="false" ht="15.75" hidden="false" customHeight="false" outlineLevel="0" collapsed="false">
      <c r="A37" s="98" t="s">
        <v>143</v>
      </c>
      <c r="B37" s="96" t="n">
        <v>36</v>
      </c>
      <c r="C37" s="96" t="s">
        <v>97</v>
      </c>
      <c r="D37" s="98" t="n">
        <v>46214</v>
      </c>
      <c r="E37" s="98" t="s">
        <v>144</v>
      </c>
      <c r="F37" s="96" t="n">
        <v>6</v>
      </c>
    </row>
    <row r="38" customFormat="false" ht="15.75" hidden="false" customHeight="false" outlineLevel="0" collapsed="false">
      <c r="A38" s="98" t="s">
        <v>143</v>
      </c>
      <c r="B38" s="96" t="n">
        <v>37</v>
      </c>
      <c r="C38" s="96" t="s">
        <v>97</v>
      </c>
      <c r="D38" s="98" t="n">
        <v>10014</v>
      </c>
      <c r="E38" s="98" t="s">
        <v>145</v>
      </c>
      <c r="F38" s="96" t="n">
        <v>6</v>
      </c>
    </row>
    <row r="39" customFormat="false" ht="15.75" hidden="false" customHeight="false" outlineLevel="0" collapsed="false">
      <c r="A39" s="98" t="s">
        <v>143</v>
      </c>
      <c r="B39" s="96" t="n">
        <v>38</v>
      </c>
      <c r="C39" s="96" t="s">
        <v>97</v>
      </c>
      <c r="D39" s="97" t="n">
        <v>2111</v>
      </c>
      <c r="E39" s="98" t="s">
        <v>146</v>
      </c>
      <c r="F39" s="96" t="n">
        <v>6</v>
      </c>
    </row>
    <row r="40" customFormat="false" ht="15.75" hidden="false" customHeight="false" outlineLevel="0" collapsed="false">
      <c r="A40" s="98" t="s">
        <v>143</v>
      </c>
      <c r="B40" s="96" t="n">
        <v>39</v>
      </c>
      <c r="C40" s="96" t="s">
        <v>97</v>
      </c>
      <c r="D40" s="98" t="n">
        <v>3511</v>
      </c>
      <c r="E40" s="98" t="s">
        <v>147</v>
      </c>
      <c r="F40" s="96" t="n">
        <v>6</v>
      </c>
    </row>
    <row r="41" customFormat="false" ht="15.75" hidden="false" customHeight="false" outlineLevel="0" collapsed="false">
      <c r="A41" s="98" t="s">
        <v>143</v>
      </c>
      <c r="B41" s="96" t="n">
        <v>40</v>
      </c>
      <c r="C41" s="96" t="s">
        <v>97</v>
      </c>
      <c r="D41" s="98" t="n">
        <v>46216</v>
      </c>
      <c r="E41" s="98" t="s">
        <v>148</v>
      </c>
      <c r="F41" s="96" t="n">
        <v>6</v>
      </c>
    </row>
    <row r="42" customFormat="false" ht="15.75" hidden="false" customHeight="false" outlineLevel="0" collapsed="false">
      <c r="A42" s="98" t="s">
        <v>143</v>
      </c>
      <c r="B42" s="96" t="n">
        <v>41</v>
      </c>
      <c r="C42" s="96" t="s">
        <v>97</v>
      </c>
      <c r="D42" s="98" t="n">
        <v>28115</v>
      </c>
      <c r="E42" s="98" t="s">
        <v>149</v>
      </c>
      <c r="F42" s="96" t="n">
        <v>6</v>
      </c>
    </row>
    <row r="43" customFormat="false" ht="15.75" hidden="false" customHeight="false" outlineLevel="0" collapsed="false">
      <c r="A43" s="98" t="s">
        <v>143</v>
      </c>
      <c r="B43" s="96" t="n">
        <v>42</v>
      </c>
      <c r="C43" s="96" t="s">
        <v>97</v>
      </c>
      <c r="D43" s="98" t="n">
        <v>40002</v>
      </c>
      <c r="E43" s="98" t="s">
        <v>150</v>
      </c>
      <c r="F43" s="96" t="n">
        <v>6</v>
      </c>
    </row>
    <row r="44" customFormat="false" ht="15.75" hidden="false" customHeight="false" outlineLevel="0" collapsed="false">
      <c r="A44" s="98" t="s">
        <v>151</v>
      </c>
      <c r="B44" s="96" t="n">
        <v>43</v>
      </c>
      <c r="C44" s="96" t="s">
        <v>97</v>
      </c>
      <c r="D44" s="98" t="n">
        <v>21911</v>
      </c>
      <c r="E44" s="98" t="s">
        <v>152</v>
      </c>
      <c r="F44" s="96" t="n">
        <v>6</v>
      </c>
    </row>
    <row r="45" customFormat="false" ht="15.75" hidden="false" customHeight="false" outlineLevel="0" collapsed="false">
      <c r="A45" s="98" t="s">
        <v>153</v>
      </c>
      <c r="B45" s="96" t="n">
        <v>44</v>
      </c>
      <c r="C45" s="96" t="s">
        <v>97</v>
      </c>
      <c r="D45" s="98" t="n">
        <v>21912</v>
      </c>
      <c r="E45" s="98" t="s">
        <v>154</v>
      </c>
      <c r="F45" s="96" t="n">
        <v>6</v>
      </c>
    </row>
    <row r="46" customFormat="false" ht="15.75" hidden="false" customHeight="false" outlineLevel="0" collapsed="false">
      <c r="A46" s="98" t="s">
        <v>155</v>
      </c>
      <c r="B46" s="96" t="n">
        <v>45</v>
      </c>
      <c r="C46" s="96" t="s">
        <v>97</v>
      </c>
      <c r="D46" s="98" t="n">
        <v>21921</v>
      </c>
      <c r="E46" s="98" t="s">
        <v>156</v>
      </c>
      <c r="F46" s="96" t="n">
        <v>6</v>
      </c>
    </row>
    <row r="47" customFormat="false" ht="15.75" hidden="false" customHeight="false" outlineLevel="0" collapsed="false">
      <c r="A47" s="98" t="s">
        <v>157</v>
      </c>
      <c r="B47" s="96" t="n">
        <v>46</v>
      </c>
      <c r="C47" s="96" t="s">
        <v>97</v>
      </c>
      <c r="D47" s="98" t="n">
        <v>21922</v>
      </c>
      <c r="E47" s="98" t="s">
        <v>158</v>
      </c>
      <c r="F47" s="96" t="n">
        <v>6</v>
      </c>
    </row>
    <row r="48" customFormat="false" ht="15.75" hidden="false" customHeight="false" outlineLevel="0" collapsed="false">
      <c r="A48" s="98" t="s">
        <v>159</v>
      </c>
      <c r="B48" s="96" t="n">
        <v>47</v>
      </c>
      <c r="C48" s="96" t="s">
        <v>97</v>
      </c>
      <c r="D48" s="98" t="n">
        <v>21931</v>
      </c>
      <c r="E48" s="98" t="s">
        <v>160</v>
      </c>
      <c r="F48" s="96" t="n">
        <v>6</v>
      </c>
    </row>
    <row r="49" customFormat="false" ht="15.75" hidden="false" customHeight="false" outlineLevel="0" collapsed="false">
      <c r="A49" s="98" t="s">
        <v>161</v>
      </c>
      <c r="B49" s="96" t="n">
        <v>48</v>
      </c>
      <c r="C49" s="98" t="s">
        <v>97</v>
      </c>
      <c r="D49" s="98" t="n">
        <v>21932</v>
      </c>
      <c r="E49" s="98" t="s">
        <v>162</v>
      </c>
      <c r="F49" s="96" t="n">
        <v>6</v>
      </c>
    </row>
    <row r="50" customFormat="false" ht="15.75" hidden="false" customHeight="false" outlineLevel="0" collapsed="false">
      <c r="A50" s="96"/>
      <c r="B50" s="96" t="n">
        <v>49</v>
      </c>
      <c r="C50" s="99" t="s">
        <v>97</v>
      </c>
      <c r="D50" s="98" t="n">
        <v>50002</v>
      </c>
      <c r="E50" s="98" t="s">
        <v>163</v>
      </c>
      <c r="F50" s="96" t="n">
        <v>6</v>
      </c>
    </row>
    <row r="51" customFormat="false" ht="15.75" hidden="false" customHeight="false" outlineLevel="0" collapsed="false">
      <c r="A51" s="96"/>
      <c r="B51" s="96" t="n">
        <v>50</v>
      </c>
      <c r="C51" s="96" t="s">
        <v>97</v>
      </c>
      <c r="D51" s="98" t="n">
        <v>50003</v>
      </c>
      <c r="E51" s="98" t="s">
        <v>164</v>
      </c>
      <c r="F51" s="96" t="n">
        <v>6</v>
      </c>
    </row>
    <row r="52" customFormat="false" ht="15.75" hidden="false" customHeight="false" outlineLevel="0" collapsed="false">
      <c r="A52" s="96"/>
      <c r="B52" s="96" t="n">
        <v>51</v>
      </c>
      <c r="C52" s="97" t="s">
        <v>97</v>
      </c>
      <c r="D52" s="98" t="n">
        <v>62021</v>
      </c>
      <c r="E52" s="98" t="s">
        <v>165</v>
      </c>
      <c r="F52" s="96" t="n">
        <v>6</v>
      </c>
    </row>
    <row r="53" customFormat="false" ht="15.75" hidden="false" customHeight="false" outlineLevel="0" collapsed="false">
      <c r="A53" s="96"/>
      <c r="B53" s="96" t="n">
        <v>52</v>
      </c>
      <c r="C53" s="96" t="s">
        <v>97</v>
      </c>
      <c r="D53" s="98" t="n">
        <v>62022</v>
      </c>
      <c r="E53" s="98" t="s">
        <v>166</v>
      </c>
      <c r="F53" s="96" t="n">
        <v>6</v>
      </c>
    </row>
    <row r="54" customFormat="false" ht="15.75" hidden="false" customHeight="false" outlineLevel="0" collapsed="false">
      <c r="A54" s="96"/>
      <c r="B54" s="96" t="n">
        <v>53</v>
      </c>
      <c r="C54" s="96" t="s">
        <v>97</v>
      </c>
      <c r="D54" s="98" t="n">
        <v>62023</v>
      </c>
      <c r="E54" s="98" t="s">
        <v>167</v>
      </c>
      <c r="F54" s="96" t="n">
        <v>6</v>
      </c>
    </row>
    <row r="55" customFormat="false" ht="15.75" hidden="false" customHeight="false" outlineLevel="0" collapsed="false">
      <c r="A55" s="96"/>
      <c r="B55" s="96" t="n">
        <v>54</v>
      </c>
      <c r="C55" s="96" t="s">
        <v>97</v>
      </c>
      <c r="D55" s="98" t="n">
        <v>62024</v>
      </c>
      <c r="E55" s="98" t="s">
        <v>168</v>
      </c>
      <c r="F55" s="96" t="n">
        <v>6</v>
      </c>
    </row>
    <row r="56" customFormat="false" ht="15.75" hidden="false" customHeight="false" outlineLevel="0" collapsed="false">
      <c r="A56" s="96"/>
      <c r="B56" s="96" t="n">
        <v>55</v>
      </c>
      <c r="C56" s="96" t="s">
        <v>97</v>
      </c>
      <c r="D56" s="98" t="n">
        <v>28118</v>
      </c>
      <c r="E56" s="98" t="s">
        <v>169</v>
      </c>
      <c r="F56" s="96" t="n">
        <v>6</v>
      </c>
    </row>
    <row r="57" customFormat="false" ht="15.75" hidden="false" customHeight="false" outlineLevel="0" collapsed="false">
      <c r="A57" s="98" t="s">
        <v>170</v>
      </c>
      <c r="B57" s="96" t="n">
        <v>56</v>
      </c>
      <c r="C57" s="96" t="n">
        <v>164</v>
      </c>
      <c r="D57" s="97" t="n">
        <v>10000</v>
      </c>
      <c r="E57" s="98" t="s">
        <v>170</v>
      </c>
      <c r="F57" s="96" t="n">
        <v>3</v>
      </c>
    </row>
    <row r="58" customFormat="false" ht="15.75" hidden="false" customHeight="false" outlineLevel="0" collapsed="false">
      <c r="A58" s="98" t="s">
        <v>171</v>
      </c>
      <c r="B58" s="96" t="n">
        <v>57</v>
      </c>
      <c r="C58" s="96" t="n">
        <v>164</v>
      </c>
      <c r="D58" s="97" t="n">
        <v>30000</v>
      </c>
      <c r="E58" s="98" t="s">
        <v>171</v>
      </c>
      <c r="F58" s="96" t="n">
        <v>3</v>
      </c>
    </row>
    <row r="59" customFormat="false" ht="15.75" hidden="false" customHeight="false" outlineLevel="0" collapsed="false">
      <c r="A59" s="98" t="s">
        <v>171</v>
      </c>
      <c r="B59" s="96" t="n">
        <v>58</v>
      </c>
      <c r="C59" s="96" t="s">
        <v>131</v>
      </c>
      <c r="D59" s="98" t="n">
        <v>10061</v>
      </c>
      <c r="E59" s="98" t="s">
        <v>172</v>
      </c>
      <c r="F59" s="96" t="n">
        <v>3</v>
      </c>
    </row>
    <row r="60" customFormat="false" ht="15.75" hidden="false" customHeight="false" outlineLevel="0" collapsed="false">
      <c r="A60" s="98" t="s">
        <v>171</v>
      </c>
      <c r="B60" s="1" t="n">
        <v>59</v>
      </c>
      <c r="C60" s="96" t="s">
        <v>131</v>
      </c>
      <c r="D60" s="98" t="n">
        <v>10060</v>
      </c>
      <c r="E60" s="98" t="s">
        <v>173</v>
      </c>
      <c r="F60" s="1" t="n">
        <v>3</v>
      </c>
    </row>
    <row r="61" customFormat="false" ht="15.75" hidden="false" customHeight="false" outlineLevel="0" collapsed="false">
      <c r="A61" s="98" t="s">
        <v>171</v>
      </c>
      <c r="B61" s="1" t="n">
        <v>60</v>
      </c>
      <c r="C61" s="96" t="s">
        <v>131</v>
      </c>
      <c r="D61" s="98" t="n">
        <v>10153</v>
      </c>
      <c r="E61" s="98" t="s">
        <v>174</v>
      </c>
      <c r="F61" s="1" t="n">
        <v>3</v>
      </c>
    </row>
    <row r="62" customFormat="false" ht="15.75" hidden="false" customHeight="false" outlineLevel="0" collapsed="false">
      <c r="A62" s="98" t="s">
        <v>171</v>
      </c>
      <c r="B62" s="96" t="n">
        <v>61</v>
      </c>
      <c r="C62" s="96" t="s">
        <v>131</v>
      </c>
      <c r="D62" s="98" t="n">
        <v>10072</v>
      </c>
      <c r="E62" s="98" t="s">
        <v>175</v>
      </c>
      <c r="F62" s="96" t="n">
        <v>3</v>
      </c>
    </row>
    <row r="63" customFormat="false" ht="15.75" hidden="false" customHeight="false" outlineLevel="0" collapsed="false">
      <c r="A63" s="98" t="s">
        <v>176</v>
      </c>
      <c r="B63" s="96" t="n">
        <v>62</v>
      </c>
      <c r="C63" s="96" t="s">
        <v>97</v>
      </c>
      <c r="D63" s="98" t="n">
        <v>7911</v>
      </c>
      <c r="E63" s="98" t="s">
        <v>177</v>
      </c>
      <c r="F63" s="96" t="n">
        <v>6</v>
      </c>
    </row>
    <row r="64" customFormat="false" ht="15.75" hidden="false" customHeight="false" outlineLevel="0" collapsed="false">
      <c r="A64" s="98" t="s">
        <v>178</v>
      </c>
      <c r="B64" s="96" t="n">
        <v>63</v>
      </c>
      <c r="C64" s="96" t="s">
        <v>97</v>
      </c>
      <c r="D64" s="98" t="n">
        <v>7912</v>
      </c>
      <c r="E64" s="98" t="s">
        <v>178</v>
      </c>
      <c r="F64" s="96" t="n">
        <v>6</v>
      </c>
    </row>
    <row r="65" customFormat="false" ht="15.75" hidden="false" customHeight="false" outlineLevel="0" collapsed="false">
      <c r="A65" s="98" t="s">
        <v>179</v>
      </c>
      <c r="B65" s="96" t="n">
        <v>64</v>
      </c>
      <c r="C65" s="1" t="n">
        <v>164</v>
      </c>
      <c r="D65" s="100" t="n">
        <v>9800</v>
      </c>
      <c r="E65" s="98" t="s">
        <v>179</v>
      </c>
      <c r="F65" s="98" t="n">
        <v>12</v>
      </c>
    </row>
  </sheetData>
  <sheetProtection sheet="true" password="cf46" objects="true" scenarios="true"/>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73"/>
  <sheetViews>
    <sheetView showFormulas="false" showGridLines="true" showRowColHeaders="true" showZeros="true" rightToLeft="false" tabSelected="false" showOutlineSymbols="true" defaultGridColor="true" view="normal" topLeftCell="A18" colorId="64" zoomScale="100" zoomScaleNormal="100" zoomScalePageLayoutView="100" workbookViewId="0">
      <selection pane="topLeft" activeCell="E33" activeCellId="0" sqref="E33"/>
    </sheetView>
  </sheetViews>
  <sheetFormatPr defaultColWidth="10.5078125" defaultRowHeight="15.75" zeroHeight="false" outlineLevelRow="0" outlineLevelCol="0"/>
  <cols>
    <col collapsed="false" customWidth="true" hidden="false" outlineLevel="0" max="1" min="1" style="1" width="57.63"/>
    <col collapsed="false" customWidth="true" hidden="false" outlineLevel="0" max="2" min="2" style="1" width="10.75"/>
    <col collapsed="false" customWidth="true" hidden="false" outlineLevel="0" max="3" min="3" style="1" width="6.75"/>
    <col collapsed="false" customWidth="true" hidden="false" outlineLevel="0" max="4" min="4" style="1" width="9.63"/>
    <col collapsed="false" customWidth="true" hidden="false" outlineLevel="0" max="5" min="5" style="1" width="70.25"/>
    <col collapsed="false" customWidth="true" hidden="false" outlineLevel="0" max="6" min="6" style="1" width="8.75"/>
    <col collapsed="false" customWidth="true" hidden="false" outlineLevel="0" max="7" min="7" style="1" width="8.63"/>
  </cols>
  <sheetData>
    <row r="1" customFormat="false" ht="15.75" hidden="false" customHeight="false" outlineLevel="0" collapsed="false">
      <c r="A1" s="96" t="s">
        <v>90</v>
      </c>
      <c r="B1" s="101" t="s">
        <v>91</v>
      </c>
      <c r="C1" s="101" t="s">
        <v>92</v>
      </c>
      <c r="D1" s="101" t="s">
        <v>93</v>
      </c>
      <c r="E1" s="96" t="s">
        <v>94</v>
      </c>
      <c r="F1" s="96" t="s">
        <v>95</v>
      </c>
    </row>
    <row r="2" customFormat="false" ht="15.75" hidden="false" customHeight="false" outlineLevel="0" collapsed="false">
      <c r="A2" s="96"/>
      <c r="B2" s="102" t="n">
        <v>1</v>
      </c>
      <c r="C2" s="102" t="s">
        <v>97</v>
      </c>
      <c r="D2" s="96" t="n">
        <v>70058</v>
      </c>
      <c r="E2" s="96" t="s">
        <v>180</v>
      </c>
      <c r="F2" s="96" t="n">
        <v>6</v>
      </c>
    </row>
    <row r="3" customFormat="false" ht="15.75" hidden="false" customHeight="false" outlineLevel="0" collapsed="false">
      <c r="A3" s="96"/>
      <c r="B3" s="102" t="n">
        <v>2</v>
      </c>
      <c r="C3" s="102" t="s">
        <v>97</v>
      </c>
      <c r="D3" s="96" t="n">
        <v>80031</v>
      </c>
      <c r="E3" s="96" t="s">
        <v>181</v>
      </c>
      <c r="F3" s="96" t="n">
        <v>6</v>
      </c>
    </row>
    <row r="4" customFormat="false" ht="15.75" hidden="false" customHeight="false" outlineLevel="0" collapsed="false">
      <c r="A4" s="96"/>
      <c r="B4" s="102" t="n">
        <v>3</v>
      </c>
      <c r="C4" s="102" t="s">
        <v>97</v>
      </c>
      <c r="D4" s="96" t="n">
        <v>2111</v>
      </c>
      <c r="E4" s="96" t="s">
        <v>182</v>
      </c>
      <c r="F4" s="96" t="n">
        <v>6</v>
      </c>
    </row>
    <row r="5" customFormat="false" ht="15.75" hidden="false" customHeight="false" outlineLevel="0" collapsed="false">
      <c r="A5" s="96"/>
      <c r="B5" s="102" t="n">
        <v>4</v>
      </c>
      <c r="C5" s="102" t="s">
        <v>97</v>
      </c>
      <c r="D5" s="96" t="n">
        <v>40001</v>
      </c>
      <c r="E5" s="96" t="s">
        <v>183</v>
      </c>
      <c r="F5" s="96" t="n">
        <v>6</v>
      </c>
    </row>
    <row r="6" customFormat="false" ht="15.75" hidden="false" customHeight="false" outlineLevel="0" collapsed="false">
      <c r="A6" s="96"/>
      <c r="B6" s="102" t="n">
        <v>5</v>
      </c>
      <c r="C6" s="102" t="s">
        <v>97</v>
      </c>
      <c r="D6" s="96" t="n">
        <v>46251</v>
      </c>
      <c r="E6" s="96" t="s">
        <v>184</v>
      </c>
      <c r="F6" s="96" t="n">
        <v>6</v>
      </c>
    </row>
    <row r="7" customFormat="false" ht="15.75" hidden="false" customHeight="false" outlineLevel="0" collapsed="false">
      <c r="A7" s="96"/>
      <c r="B7" s="102" t="n">
        <v>6</v>
      </c>
      <c r="C7" s="102" t="s">
        <v>97</v>
      </c>
      <c r="D7" s="96" t="n">
        <v>6010</v>
      </c>
      <c r="E7" s="96" t="s">
        <v>185</v>
      </c>
      <c r="F7" s="96" t="n">
        <v>6</v>
      </c>
    </row>
    <row r="8" customFormat="false" ht="15.75" hidden="false" customHeight="false" outlineLevel="0" collapsed="false">
      <c r="A8" s="96"/>
      <c r="B8" s="102" t="n">
        <v>7</v>
      </c>
      <c r="C8" s="102" t="s">
        <v>97</v>
      </c>
      <c r="D8" s="96" t="n">
        <v>92718</v>
      </c>
      <c r="E8" s="96" t="s">
        <v>186</v>
      </c>
      <c r="F8" s="96" t="n">
        <v>6</v>
      </c>
    </row>
    <row r="9" customFormat="false" ht="15.75" hidden="false" customHeight="false" outlineLevel="0" collapsed="false">
      <c r="A9" s="96"/>
      <c r="B9" s="102" t="n">
        <v>8</v>
      </c>
      <c r="C9" s="102" t="s">
        <v>97</v>
      </c>
      <c r="D9" s="96" t="n">
        <v>80021</v>
      </c>
      <c r="E9" s="96" t="s">
        <v>187</v>
      </c>
      <c r="F9" s="96" t="n">
        <v>6</v>
      </c>
    </row>
    <row r="10" customFormat="false" ht="15.75" hidden="false" customHeight="false" outlineLevel="0" collapsed="false">
      <c r="A10" s="96"/>
      <c r="B10" s="102" t="n">
        <v>9</v>
      </c>
      <c r="C10" s="102" t="s">
        <v>131</v>
      </c>
      <c r="D10" s="96" t="n">
        <v>10205</v>
      </c>
      <c r="E10" s="96" t="s">
        <v>188</v>
      </c>
      <c r="F10" s="96" t="n">
        <v>6</v>
      </c>
    </row>
    <row r="11" customFormat="false" ht="15.75" hidden="false" customHeight="false" outlineLevel="0" collapsed="false">
      <c r="A11" s="96"/>
      <c r="B11" s="102" t="n">
        <v>10</v>
      </c>
      <c r="C11" s="102" t="s">
        <v>97</v>
      </c>
      <c r="D11" s="96" t="n">
        <v>80032</v>
      </c>
      <c r="E11" s="96" t="s">
        <v>189</v>
      </c>
      <c r="F11" s="96" t="n">
        <v>6</v>
      </c>
    </row>
    <row r="12" customFormat="false" ht="15.75" hidden="false" customHeight="false" outlineLevel="0" collapsed="false">
      <c r="A12" s="96"/>
      <c r="B12" s="102" t="n">
        <v>11</v>
      </c>
      <c r="C12" s="102" t="s">
        <v>97</v>
      </c>
      <c r="D12" s="96" t="n">
        <v>50004</v>
      </c>
      <c r="E12" s="96" t="s">
        <v>190</v>
      </c>
      <c r="F12" s="96" t="n">
        <v>6</v>
      </c>
    </row>
    <row r="13" customFormat="false" ht="15.75" hidden="false" customHeight="false" outlineLevel="0" collapsed="false">
      <c r="A13" s="96"/>
      <c r="B13" s="102" t="n">
        <v>12</v>
      </c>
      <c r="C13" s="102" t="s">
        <v>97</v>
      </c>
      <c r="D13" s="96" t="n">
        <v>10112</v>
      </c>
      <c r="E13" s="96" t="s">
        <v>191</v>
      </c>
      <c r="F13" s="96" t="n">
        <v>6</v>
      </c>
    </row>
    <row r="14" customFormat="false" ht="15.75" hidden="false" customHeight="false" outlineLevel="0" collapsed="false">
      <c r="A14" s="96"/>
      <c r="B14" s="102" t="n">
        <v>13</v>
      </c>
      <c r="C14" s="102" t="s">
        <v>123</v>
      </c>
      <c r="D14" s="96" t="n">
        <v>90032</v>
      </c>
      <c r="E14" s="96" t="s">
        <v>192</v>
      </c>
      <c r="F14" s="96" t="n">
        <v>6</v>
      </c>
    </row>
    <row r="15" customFormat="false" ht="15.75" hidden="false" customHeight="false" outlineLevel="0" collapsed="false">
      <c r="A15" s="96"/>
      <c r="B15" s="102" t="n">
        <v>14</v>
      </c>
      <c r="C15" s="102" t="s">
        <v>193</v>
      </c>
      <c r="D15" s="96" t="n">
        <v>50044</v>
      </c>
      <c r="E15" s="96" t="s">
        <v>194</v>
      </c>
      <c r="F15" s="96" t="n">
        <v>6</v>
      </c>
    </row>
    <row r="16" customFormat="false" ht="15.75" hidden="false" customHeight="false" outlineLevel="0" collapsed="false">
      <c r="A16" s="96"/>
      <c r="B16" s="102" t="n">
        <v>15</v>
      </c>
      <c r="C16" s="102" t="s">
        <v>131</v>
      </c>
      <c r="D16" s="96" t="n">
        <v>10197</v>
      </c>
      <c r="E16" s="96" t="s">
        <v>195</v>
      </c>
      <c r="F16" s="96" t="n">
        <v>6</v>
      </c>
    </row>
    <row r="17" customFormat="false" ht="15.75" hidden="false" customHeight="false" outlineLevel="0" collapsed="false">
      <c r="A17" s="96"/>
      <c r="B17" s="102" t="n">
        <v>16</v>
      </c>
      <c r="C17" s="102" t="s">
        <v>97</v>
      </c>
      <c r="D17" s="96" t="n">
        <v>28116</v>
      </c>
      <c r="E17" s="96" t="s">
        <v>196</v>
      </c>
      <c r="F17" s="96" t="n">
        <v>6</v>
      </c>
    </row>
    <row r="18" customFormat="false" ht="15.75" hidden="false" customHeight="false" outlineLevel="0" collapsed="false">
      <c r="A18" s="96"/>
      <c r="B18" s="102" t="n">
        <v>17</v>
      </c>
      <c r="C18" s="102" t="s">
        <v>97</v>
      </c>
      <c r="D18" s="96" t="n">
        <v>50005</v>
      </c>
      <c r="E18" s="96" t="s">
        <v>197</v>
      </c>
      <c r="F18" s="96" t="n">
        <v>6</v>
      </c>
    </row>
    <row r="19" customFormat="false" ht="15.75" hidden="false" customHeight="false" outlineLevel="0" collapsed="false">
      <c r="A19" s="96"/>
      <c r="B19" s="102" t="n">
        <v>18</v>
      </c>
      <c r="C19" s="102" t="s">
        <v>97</v>
      </c>
      <c r="D19" s="96" t="n">
        <v>50006</v>
      </c>
      <c r="E19" s="96" t="s">
        <v>198</v>
      </c>
      <c r="F19" s="96" t="n">
        <v>6</v>
      </c>
    </row>
    <row r="20" customFormat="false" ht="15.75" hidden="false" customHeight="false" outlineLevel="0" collapsed="false">
      <c r="A20" s="96"/>
      <c r="B20" s="102" t="n">
        <v>19</v>
      </c>
      <c r="C20" s="102" t="s">
        <v>97</v>
      </c>
      <c r="D20" s="96" t="n">
        <v>50007</v>
      </c>
      <c r="E20" s="96" t="s">
        <v>199</v>
      </c>
      <c r="F20" s="96" t="n">
        <v>6</v>
      </c>
    </row>
    <row r="21" customFormat="false" ht="15.75" hidden="false" customHeight="false" outlineLevel="0" collapsed="false">
      <c r="A21" s="96"/>
      <c r="B21" s="102" t="n">
        <v>20</v>
      </c>
      <c r="C21" s="102" t="s">
        <v>97</v>
      </c>
      <c r="D21" s="96" t="n">
        <v>28120</v>
      </c>
      <c r="E21" s="96" t="s">
        <v>200</v>
      </c>
      <c r="F21" s="96" t="n">
        <v>6</v>
      </c>
    </row>
    <row r="22" customFormat="false" ht="15.75" hidden="false" customHeight="false" outlineLevel="0" collapsed="false">
      <c r="A22" s="96"/>
      <c r="B22" s="102" t="n">
        <v>21</v>
      </c>
      <c r="C22" s="102" t="s">
        <v>97</v>
      </c>
      <c r="D22" s="96" t="n">
        <v>21901</v>
      </c>
      <c r="E22" s="96" t="s">
        <v>201</v>
      </c>
      <c r="F22" s="96" t="n">
        <v>6</v>
      </c>
    </row>
    <row r="23" customFormat="false" ht="15.75" hidden="false" customHeight="false" outlineLevel="0" collapsed="false">
      <c r="A23" s="96"/>
      <c r="B23" s="102" t="n">
        <v>22</v>
      </c>
      <c r="C23" s="102" t="s">
        <v>97</v>
      </c>
      <c r="D23" s="96" t="n">
        <v>22902</v>
      </c>
      <c r="E23" s="96" t="s">
        <v>154</v>
      </c>
      <c r="F23" s="96" t="n">
        <v>6</v>
      </c>
    </row>
    <row r="24" customFormat="false" ht="15.75" hidden="false" customHeight="false" outlineLevel="0" collapsed="false">
      <c r="A24" s="96"/>
      <c r="B24" s="102" t="n">
        <v>23</v>
      </c>
      <c r="C24" s="102" t="s">
        <v>97</v>
      </c>
      <c r="D24" s="96" t="n">
        <v>21903</v>
      </c>
      <c r="E24" s="96" t="s">
        <v>202</v>
      </c>
      <c r="F24" s="96" t="n">
        <v>6</v>
      </c>
    </row>
    <row r="25" customFormat="false" ht="15.75" hidden="false" customHeight="false" outlineLevel="0" collapsed="false">
      <c r="A25" s="96"/>
      <c r="B25" s="102" t="n">
        <v>24</v>
      </c>
      <c r="C25" s="102" t="s">
        <v>97</v>
      </c>
      <c r="D25" s="96" t="n">
        <v>21914</v>
      </c>
      <c r="E25" s="96" t="s">
        <v>203</v>
      </c>
      <c r="F25" s="96" t="n">
        <v>6</v>
      </c>
    </row>
    <row r="26" customFormat="false" ht="15.75" hidden="false" customHeight="false" outlineLevel="0" collapsed="false">
      <c r="A26" s="96"/>
      <c r="B26" s="102" t="n">
        <v>25</v>
      </c>
      <c r="C26" s="102" t="s">
        <v>97</v>
      </c>
      <c r="D26" s="96" t="n">
        <v>21915</v>
      </c>
      <c r="E26" s="96" t="s">
        <v>204</v>
      </c>
      <c r="F26" s="96" t="n">
        <v>6</v>
      </c>
    </row>
    <row r="27" customFormat="false" ht="15.75" hidden="false" customHeight="false" outlineLevel="0" collapsed="false">
      <c r="A27" s="96"/>
      <c r="B27" s="102" t="n">
        <v>26</v>
      </c>
      <c r="C27" s="102" t="s">
        <v>97</v>
      </c>
      <c r="D27" s="96" t="n">
        <v>22921</v>
      </c>
      <c r="E27" s="96" t="s">
        <v>205</v>
      </c>
      <c r="F27" s="96" t="n">
        <v>6</v>
      </c>
    </row>
    <row r="28" customFormat="false" ht="15.75" hidden="false" customHeight="false" outlineLevel="0" collapsed="false">
      <c r="A28" s="96"/>
      <c r="B28" s="102" t="n">
        <v>27</v>
      </c>
      <c r="C28" s="102" t="s">
        <v>97</v>
      </c>
      <c r="D28" s="96" t="n">
        <v>21922</v>
      </c>
      <c r="E28" s="96" t="s">
        <v>158</v>
      </c>
      <c r="F28" s="96" t="n">
        <v>6</v>
      </c>
    </row>
    <row r="29" customFormat="false" ht="15.75" hidden="false" customHeight="false" outlineLevel="0" collapsed="false">
      <c r="A29" s="96"/>
      <c r="B29" s="102" t="n">
        <v>28</v>
      </c>
      <c r="C29" s="102" t="s">
        <v>97</v>
      </c>
      <c r="D29" s="96" t="n">
        <v>21923</v>
      </c>
      <c r="E29" s="96" t="s">
        <v>206</v>
      </c>
      <c r="F29" s="96" t="n">
        <v>6</v>
      </c>
    </row>
    <row r="30" customFormat="false" ht="17.25" hidden="false" customHeight="true" outlineLevel="0" collapsed="false">
      <c r="A30" s="96"/>
      <c r="B30" s="102" t="n">
        <v>29</v>
      </c>
      <c r="C30" s="102" t="s">
        <v>97</v>
      </c>
      <c r="D30" s="96" t="n">
        <v>21931</v>
      </c>
      <c r="E30" s="96" t="s">
        <v>160</v>
      </c>
      <c r="F30" s="96" t="n">
        <v>6</v>
      </c>
    </row>
    <row r="31" customFormat="false" ht="15.75" hidden="false" customHeight="false" outlineLevel="0" collapsed="false">
      <c r="A31" s="96"/>
      <c r="B31" s="102" t="n">
        <v>30</v>
      </c>
      <c r="C31" s="102" t="s">
        <v>97</v>
      </c>
      <c r="D31" s="96" t="n">
        <v>21932</v>
      </c>
      <c r="E31" s="96" t="s">
        <v>162</v>
      </c>
      <c r="F31" s="96" t="n">
        <v>6</v>
      </c>
    </row>
    <row r="32" customFormat="false" ht="15.75" hidden="false" customHeight="false" outlineLevel="0" collapsed="false">
      <c r="A32" s="96"/>
      <c r="B32" s="102" t="n">
        <v>31</v>
      </c>
      <c r="C32" s="102" t="s">
        <v>97</v>
      </c>
      <c r="D32" s="96" t="n">
        <v>21933</v>
      </c>
      <c r="E32" s="96" t="s">
        <v>207</v>
      </c>
      <c r="F32" s="96" t="n">
        <v>6</v>
      </c>
    </row>
    <row r="33" customFormat="false" ht="15.75" hidden="false" customHeight="false" outlineLevel="0" collapsed="false">
      <c r="A33" s="96"/>
      <c r="B33" s="102" t="n">
        <v>32</v>
      </c>
      <c r="C33" s="102" t="s">
        <v>97</v>
      </c>
      <c r="D33" s="96" t="n">
        <v>47033</v>
      </c>
      <c r="E33" s="96" t="s">
        <v>208</v>
      </c>
      <c r="F33" s="96" t="n">
        <v>18</v>
      </c>
    </row>
    <row r="34" customFormat="false" ht="15.75" hidden="false" customHeight="false" outlineLevel="0" collapsed="false">
      <c r="A34" s="96"/>
      <c r="B34" s="102" t="n">
        <v>33</v>
      </c>
      <c r="C34" s="102" t="s">
        <v>97</v>
      </c>
      <c r="D34" s="96" t="n">
        <v>47034</v>
      </c>
      <c r="E34" s="96" t="s">
        <v>209</v>
      </c>
      <c r="F34" s="96" t="n">
        <v>18</v>
      </c>
    </row>
    <row r="35" customFormat="false" ht="15.75" hidden="false" customHeight="false" outlineLevel="0" collapsed="false">
      <c r="A35" s="96"/>
      <c r="B35" s="102" t="n">
        <v>34</v>
      </c>
      <c r="C35" s="102" t="s">
        <v>97</v>
      </c>
      <c r="D35" s="96" t="n">
        <v>47035</v>
      </c>
      <c r="E35" s="96" t="s">
        <v>210</v>
      </c>
      <c r="F35" s="96" t="n">
        <v>18</v>
      </c>
    </row>
    <row r="36" customFormat="false" ht="15.75" hidden="false" customHeight="false" outlineLevel="0" collapsed="false">
      <c r="A36" s="96"/>
      <c r="B36" s="102" t="n">
        <v>35</v>
      </c>
      <c r="C36" s="102" t="s">
        <v>211</v>
      </c>
      <c r="D36" s="102" t="n">
        <v>9800</v>
      </c>
      <c r="E36" s="96" t="s">
        <v>212</v>
      </c>
      <c r="F36" s="96" t="n">
        <v>30</v>
      </c>
    </row>
    <row r="37" customFormat="false" ht="15.75" hidden="false" customHeight="false" outlineLevel="0" collapsed="false">
      <c r="A37" s="96"/>
      <c r="B37" s="102"/>
      <c r="C37" s="102"/>
      <c r="D37" s="102"/>
      <c r="E37" s="96"/>
      <c r="F37" s="96"/>
    </row>
    <row r="38" customFormat="false" ht="15.75" hidden="false" customHeight="false" outlineLevel="0" collapsed="false">
      <c r="A38" s="96"/>
      <c r="B38" s="102"/>
      <c r="C38" s="102"/>
      <c r="D38" s="102"/>
      <c r="E38" s="96"/>
      <c r="F38" s="96"/>
    </row>
    <row r="39" customFormat="false" ht="15.75" hidden="false" customHeight="false" outlineLevel="0" collapsed="false">
      <c r="A39" s="96"/>
      <c r="B39" s="102"/>
      <c r="C39" s="102"/>
      <c r="D39" s="102"/>
      <c r="E39" s="96"/>
      <c r="F39" s="96"/>
    </row>
    <row r="40" customFormat="false" ht="15.75" hidden="false" customHeight="false" outlineLevel="0" collapsed="false">
      <c r="A40" s="96"/>
      <c r="B40" s="102"/>
      <c r="C40" s="102"/>
      <c r="D40" s="102"/>
      <c r="E40" s="96"/>
      <c r="F40" s="96"/>
    </row>
    <row r="41" customFormat="false" ht="15.75" hidden="false" customHeight="false" outlineLevel="0" collapsed="false">
      <c r="A41" s="96"/>
      <c r="B41" s="102"/>
      <c r="C41" s="102"/>
      <c r="D41" s="102"/>
      <c r="E41" s="96"/>
      <c r="F41" s="96"/>
    </row>
    <row r="42" customFormat="false" ht="15.75" hidden="false" customHeight="false" outlineLevel="0" collapsed="false">
      <c r="A42" s="96"/>
      <c r="B42" s="102"/>
      <c r="C42" s="102"/>
      <c r="D42" s="102"/>
      <c r="E42" s="96"/>
      <c r="F42" s="96"/>
    </row>
    <row r="43" customFormat="false" ht="15.75" hidden="false" customHeight="false" outlineLevel="0" collapsed="false">
      <c r="A43" s="96"/>
      <c r="B43" s="102"/>
      <c r="C43" s="102"/>
      <c r="D43" s="102"/>
      <c r="E43" s="96"/>
      <c r="F43" s="96"/>
    </row>
    <row r="44" customFormat="false" ht="15.75" hidden="false" customHeight="false" outlineLevel="0" collapsed="false">
      <c r="A44" s="96"/>
      <c r="B44" s="102"/>
      <c r="C44" s="102"/>
      <c r="D44" s="102"/>
      <c r="E44" s="96"/>
      <c r="F44" s="96"/>
    </row>
    <row r="45" customFormat="false" ht="15.75" hidden="false" customHeight="false" outlineLevel="0" collapsed="false">
      <c r="A45" s="96"/>
      <c r="B45" s="102"/>
      <c r="C45" s="102"/>
      <c r="D45" s="102"/>
      <c r="E45" s="96"/>
      <c r="F45" s="96"/>
    </row>
    <row r="46" customFormat="false" ht="15.75" hidden="false" customHeight="false" outlineLevel="0" collapsed="false">
      <c r="A46" s="96"/>
      <c r="B46" s="102"/>
      <c r="C46" s="102"/>
      <c r="D46" s="102"/>
      <c r="E46" s="96"/>
      <c r="F46" s="96"/>
    </row>
    <row r="47" customFormat="false" ht="15.75" hidden="false" customHeight="false" outlineLevel="0" collapsed="false">
      <c r="A47" s="96"/>
      <c r="B47" s="102"/>
      <c r="C47" s="102"/>
      <c r="D47" s="102"/>
      <c r="E47" s="96"/>
      <c r="F47" s="96"/>
    </row>
    <row r="48" customFormat="false" ht="15.75" hidden="false" customHeight="false" outlineLevel="0" collapsed="false">
      <c r="A48" s="96"/>
      <c r="B48" s="102"/>
      <c r="C48" s="102"/>
      <c r="D48" s="102"/>
      <c r="E48" s="96"/>
      <c r="F48" s="96"/>
    </row>
    <row r="49" customFormat="false" ht="15.75" hidden="false" customHeight="false" outlineLevel="0" collapsed="false">
      <c r="A49" s="96"/>
      <c r="B49" s="102"/>
      <c r="C49" s="102"/>
      <c r="D49" s="102"/>
      <c r="E49" s="96"/>
      <c r="F49" s="96"/>
    </row>
    <row r="50" customFormat="false" ht="15.75" hidden="false" customHeight="false" outlineLevel="0" collapsed="false">
      <c r="A50" s="96"/>
      <c r="B50" s="102"/>
      <c r="C50" s="102"/>
      <c r="D50" s="102"/>
      <c r="E50" s="96"/>
      <c r="F50" s="96"/>
    </row>
    <row r="51" customFormat="false" ht="15.75" hidden="false" customHeight="false" outlineLevel="0" collapsed="false">
      <c r="A51" s="96"/>
      <c r="B51" s="102"/>
      <c r="C51" s="102"/>
      <c r="D51" s="102"/>
      <c r="E51" s="96"/>
      <c r="F51" s="96"/>
    </row>
    <row r="52" customFormat="false" ht="15.75" hidden="false" customHeight="false" outlineLevel="0" collapsed="false">
      <c r="A52" s="96"/>
      <c r="B52" s="102"/>
      <c r="C52" s="102"/>
      <c r="D52" s="102"/>
      <c r="E52" s="96"/>
      <c r="F52" s="96"/>
    </row>
    <row r="53" customFormat="false" ht="15.75" hidden="false" customHeight="false" outlineLevel="0" collapsed="false">
      <c r="A53" s="96"/>
      <c r="B53" s="102"/>
      <c r="C53" s="102"/>
      <c r="D53" s="102"/>
      <c r="E53" s="96"/>
      <c r="F53" s="96"/>
    </row>
    <row r="54" customFormat="false" ht="15.75" hidden="false" customHeight="false" outlineLevel="0" collapsed="false">
      <c r="A54" s="96"/>
      <c r="B54" s="102"/>
      <c r="C54" s="102"/>
      <c r="D54" s="102"/>
      <c r="E54" s="96"/>
      <c r="F54" s="96"/>
    </row>
    <row r="55" customFormat="false" ht="15.75" hidden="false" customHeight="false" outlineLevel="0" collapsed="false">
      <c r="A55" s="96"/>
      <c r="B55" s="102"/>
      <c r="C55" s="102"/>
      <c r="D55" s="102"/>
      <c r="E55" s="96"/>
      <c r="F55" s="96"/>
    </row>
    <row r="56" customFormat="false" ht="15.75" hidden="false" customHeight="false" outlineLevel="0" collapsed="false">
      <c r="A56" s="96"/>
      <c r="B56" s="102"/>
      <c r="C56" s="102"/>
      <c r="D56" s="102"/>
      <c r="E56" s="96"/>
      <c r="F56" s="96"/>
    </row>
    <row r="57" customFormat="false" ht="15.75" hidden="false" customHeight="false" outlineLevel="0" collapsed="false">
      <c r="A57" s="96"/>
      <c r="B57" s="102"/>
      <c r="C57" s="102"/>
      <c r="D57" s="102"/>
      <c r="E57" s="96"/>
      <c r="F57" s="96"/>
    </row>
    <row r="58" customFormat="false" ht="15.75" hidden="false" customHeight="false" outlineLevel="0" collapsed="false">
      <c r="A58" s="96"/>
      <c r="B58" s="102"/>
      <c r="C58" s="102"/>
      <c r="D58" s="102"/>
      <c r="E58" s="96"/>
      <c r="F58" s="96"/>
    </row>
    <row r="59" customFormat="false" ht="15.75" hidden="false" customHeight="false" outlineLevel="0" collapsed="false">
      <c r="A59" s="96"/>
      <c r="B59" s="102"/>
      <c r="C59" s="102"/>
      <c r="D59" s="102"/>
      <c r="E59" s="96"/>
      <c r="F59" s="96"/>
    </row>
    <row r="60" customFormat="false" ht="15.75" hidden="false" customHeight="false" outlineLevel="0" collapsed="false">
      <c r="A60" s="96"/>
      <c r="B60" s="102"/>
      <c r="C60" s="102"/>
      <c r="D60" s="102"/>
      <c r="E60" s="96"/>
      <c r="F60" s="96"/>
    </row>
    <row r="61" customFormat="false" ht="15.75" hidden="false" customHeight="false" outlineLevel="0" collapsed="false">
      <c r="A61" s="96"/>
      <c r="B61" s="102"/>
      <c r="C61" s="102"/>
      <c r="D61" s="102"/>
      <c r="E61" s="96"/>
      <c r="F61" s="96"/>
    </row>
    <row r="62" customFormat="false" ht="15.75" hidden="false" customHeight="false" outlineLevel="0" collapsed="false">
      <c r="A62" s="96"/>
      <c r="B62" s="102"/>
      <c r="C62" s="102"/>
      <c r="D62" s="102"/>
      <c r="E62" s="96"/>
      <c r="F62" s="96"/>
    </row>
    <row r="63" customFormat="false" ht="15.75" hidden="false" customHeight="false" outlineLevel="0" collapsed="false">
      <c r="A63" s="96"/>
      <c r="B63" s="102"/>
      <c r="C63" s="102"/>
      <c r="D63" s="102"/>
      <c r="E63" s="96"/>
      <c r="F63" s="96"/>
    </row>
    <row r="64" customFormat="false" ht="15.75" hidden="false" customHeight="false" outlineLevel="0" collapsed="false">
      <c r="A64" s="96"/>
      <c r="B64" s="102"/>
      <c r="C64" s="102"/>
      <c r="D64" s="102"/>
      <c r="E64" s="96"/>
      <c r="F64" s="96"/>
    </row>
    <row r="65" customFormat="false" ht="15.75" hidden="false" customHeight="false" outlineLevel="0" collapsed="false">
      <c r="A65" s="96"/>
      <c r="B65" s="102"/>
      <c r="C65" s="102"/>
      <c r="D65" s="102"/>
      <c r="E65" s="96"/>
      <c r="F65" s="96"/>
    </row>
    <row r="66" customFormat="false" ht="15.75" hidden="false" customHeight="false" outlineLevel="0" collapsed="false">
      <c r="A66" s="96"/>
      <c r="B66" s="102"/>
      <c r="C66" s="102"/>
      <c r="D66" s="102"/>
      <c r="E66" s="96"/>
      <c r="F66" s="96"/>
    </row>
    <row r="67" customFormat="false" ht="15.75" hidden="false" customHeight="false" outlineLevel="0" collapsed="false">
      <c r="A67" s="96"/>
      <c r="B67" s="102"/>
      <c r="C67" s="102"/>
      <c r="D67" s="102"/>
      <c r="E67" s="96"/>
      <c r="F67" s="96"/>
    </row>
    <row r="68" customFormat="false" ht="15.75" hidden="false" customHeight="false" outlineLevel="0" collapsed="false">
      <c r="A68" s="96"/>
      <c r="B68" s="102"/>
      <c r="C68" s="102"/>
      <c r="D68" s="102"/>
      <c r="E68" s="96"/>
      <c r="F68" s="96"/>
    </row>
    <row r="69" customFormat="false" ht="15.75" hidden="false" customHeight="false" outlineLevel="0" collapsed="false">
      <c r="A69" s="96"/>
      <c r="B69" s="102"/>
      <c r="C69" s="102"/>
      <c r="D69" s="102"/>
      <c r="E69" s="96"/>
      <c r="F69" s="96"/>
    </row>
    <row r="70" customFormat="false" ht="15.75" hidden="false" customHeight="false" outlineLevel="0" collapsed="false">
      <c r="A70" s="96"/>
      <c r="B70" s="102"/>
      <c r="C70" s="102"/>
      <c r="D70" s="102"/>
      <c r="E70" s="96"/>
      <c r="F70" s="96"/>
    </row>
    <row r="71" customFormat="false" ht="15.75" hidden="false" customHeight="false" outlineLevel="0" collapsed="false">
      <c r="A71" s="96"/>
      <c r="B71" s="96"/>
      <c r="C71" s="96"/>
      <c r="D71" s="97"/>
      <c r="E71" s="96"/>
      <c r="F71" s="96"/>
    </row>
    <row r="72" customFormat="false" ht="15.75" hidden="false" customHeight="false" outlineLevel="0" collapsed="false">
      <c r="A72" s="96"/>
      <c r="B72" s="96"/>
      <c r="C72" s="96"/>
      <c r="D72" s="96"/>
      <c r="E72" s="96"/>
      <c r="F72" s="96"/>
    </row>
    <row r="73" customFormat="false" ht="15.75" hidden="false" customHeight="false" outlineLevel="0" collapsed="false">
      <c r="E73" s="103"/>
    </row>
  </sheetData>
  <sheetProtection sheet="true" password="cf46" objects="true" scenarios="true"/>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59"/>
  <sheetViews>
    <sheetView showFormulas="false" showGridLines="true" showRowColHeaders="true" showZeros="true" rightToLeft="false" tabSelected="false" showOutlineSymbols="true" defaultGridColor="true" view="normal" topLeftCell="A5" colorId="64" zoomScale="99" zoomScaleNormal="99" zoomScalePageLayoutView="100" workbookViewId="0">
      <selection pane="topLeft" activeCell="A38" activeCellId="0" sqref="A38"/>
    </sheetView>
  </sheetViews>
  <sheetFormatPr defaultColWidth="10.5078125" defaultRowHeight="15.75" zeroHeight="false" outlineLevelRow="0" outlineLevelCol="0"/>
  <cols>
    <col collapsed="false" customWidth="true" hidden="false" outlineLevel="0" max="1" min="1" style="1" width="31.5"/>
    <col collapsed="false" customWidth="true" hidden="false" outlineLevel="0" max="2" min="2" style="1" width="17.5"/>
    <col collapsed="false" customWidth="true" hidden="false" outlineLevel="0" max="4" min="3" style="1" width="18.63"/>
    <col collapsed="false" customWidth="true" hidden="false" outlineLevel="0" max="5" min="5" style="1" width="20.5"/>
    <col collapsed="false" customWidth="true" hidden="true" outlineLevel="0" max="11" min="6" style="1" width="20.5"/>
    <col collapsed="false" customWidth="true" hidden="false" outlineLevel="0" max="12" min="12" style="1" width="20.5"/>
    <col collapsed="false" customWidth="true" hidden="false" outlineLevel="0" max="13" min="13" style="1" width="27.63"/>
    <col collapsed="false" customWidth="true" hidden="false" outlineLevel="0" max="14" min="14" style="1" width="16.37"/>
    <col collapsed="false" customWidth="true" hidden="false" outlineLevel="0" max="15" min="15" style="1" width="14.12"/>
    <col collapsed="false" customWidth="true" hidden="false" outlineLevel="0" max="16" min="16" style="1" width="13"/>
  </cols>
  <sheetData>
    <row r="1" customFormat="false" ht="24.45" hidden="false" customHeight="false" outlineLevel="0" collapsed="false">
      <c r="A1" s="104" t="s">
        <v>213</v>
      </c>
      <c r="B1" s="105"/>
      <c r="C1" s="105"/>
      <c r="D1" s="106"/>
      <c r="E1" s="106"/>
      <c r="F1" s="106"/>
      <c r="G1" s="106"/>
      <c r="H1" s="106"/>
      <c r="I1" s="106"/>
      <c r="J1" s="106"/>
      <c r="K1" s="106"/>
      <c r="L1" s="106"/>
      <c r="M1" s="106"/>
      <c r="N1" s="106"/>
      <c r="O1" s="106"/>
      <c r="P1" s="106"/>
      <c r="Q1" s="107"/>
    </row>
    <row r="2" customFormat="false" ht="15.75" hidden="false" customHeight="false" outlineLevel="0" collapsed="false">
      <c r="A2" s="108" t="s">
        <v>214</v>
      </c>
      <c r="B2" s="109"/>
      <c r="C2" s="109"/>
      <c r="D2" s="109"/>
      <c r="E2" s="109"/>
      <c r="F2" s="109"/>
      <c r="G2" s="109"/>
      <c r="H2" s="109"/>
      <c r="I2" s="109"/>
      <c r="J2" s="109"/>
      <c r="K2" s="109"/>
      <c r="L2" s="109"/>
      <c r="M2" s="109"/>
      <c r="N2" s="109"/>
      <c r="O2" s="109"/>
      <c r="P2" s="109"/>
      <c r="Q2" s="110"/>
    </row>
    <row r="3" customFormat="false" ht="15.75" hidden="false" customHeight="false" outlineLevel="0" collapsed="false">
      <c r="A3" s="108"/>
      <c r="B3" s="109"/>
      <c r="C3" s="109"/>
      <c r="D3" s="109"/>
      <c r="E3" s="109"/>
      <c r="F3" s="109"/>
      <c r="G3" s="109"/>
      <c r="H3" s="109"/>
      <c r="I3" s="109"/>
      <c r="J3" s="109"/>
      <c r="K3" s="109"/>
      <c r="L3" s="109"/>
      <c r="M3" s="109"/>
      <c r="N3" s="109"/>
      <c r="O3" s="109"/>
      <c r="P3" s="109"/>
      <c r="Q3" s="110"/>
    </row>
    <row r="4" customFormat="false" ht="16.5" hidden="false" customHeight="true" outlineLevel="0" collapsed="false">
      <c r="A4" s="111" t="s">
        <v>215</v>
      </c>
      <c r="B4" s="111"/>
      <c r="C4" s="111"/>
      <c r="D4" s="111"/>
      <c r="E4" s="111"/>
      <c r="F4" s="111"/>
      <c r="G4" s="111"/>
      <c r="H4" s="111"/>
      <c r="I4" s="111"/>
      <c r="J4" s="111"/>
      <c r="K4" s="111"/>
      <c r="L4" s="111"/>
      <c r="M4" s="111"/>
      <c r="N4" s="111"/>
      <c r="O4" s="111"/>
      <c r="P4" s="111"/>
      <c r="Q4" s="111"/>
    </row>
    <row r="5" customFormat="false" ht="15.75" hidden="false" customHeight="false" outlineLevel="0" collapsed="false">
      <c r="A5" s="112"/>
      <c r="B5" s="106"/>
      <c r="C5" s="106"/>
      <c r="D5" s="106"/>
      <c r="E5" s="106"/>
      <c r="F5" s="106"/>
      <c r="G5" s="106"/>
      <c r="H5" s="106"/>
      <c r="I5" s="106"/>
      <c r="J5" s="106"/>
      <c r="K5" s="106"/>
      <c r="L5" s="106"/>
      <c r="M5" s="106"/>
      <c r="N5" s="106"/>
      <c r="O5" s="106"/>
      <c r="P5" s="106"/>
      <c r="Q5" s="107"/>
    </row>
    <row r="6" customFormat="false" ht="15.75" hidden="false" customHeight="false" outlineLevel="0" collapsed="false">
      <c r="A6" s="113" t="s">
        <v>216</v>
      </c>
      <c r="B6" s="114"/>
      <c r="C6" s="114"/>
      <c r="D6" s="114"/>
      <c r="E6" s="115" t="n">
        <v>30</v>
      </c>
      <c r="F6" s="116"/>
      <c r="G6" s="116"/>
      <c r="H6" s="116"/>
      <c r="I6" s="116"/>
      <c r="J6" s="116"/>
      <c r="K6" s="116"/>
      <c r="L6" s="117"/>
      <c r="M6" s="118"/>
      <c r="N6" s="118"/>
      <c r="O6" s="118"/>
      <c r="P6" s="118"/>
      <c r="Q6" s="119"/>
    </row>
    <row r="7" customFormat="false" ht="15.75" hidden="false" customHeight="false" outlineLevel="0" collapsed="false">
      <c r="A7" s="113"/>
      <c r="B7" s="114"/>
      <c r="C7" s="114"/>
      <c r="D7" s="114"/>
      <c r="E7" s="118"/>
      <c r="F7" s="118"/>
      <c r="G7" s="118"/>
      <c r="H7" s="118"/>
      <c r="I7" s="118"/>
      <c r="J7" s="118"/>
      <c r="K7" s="118"/>
      <c r="L7" s="118"/>
      <c r="M7" s="118"/>
      <c r="N7" s="118"/>
      <c r="O7" s="118"/>
      <c r="P7" s="118"/>
      <c r="Q7" s="119"/>
    </row>
    <row r="8" customFormat="false" ht="15.75" hidden="false" customHeight="false" outlineLevel="0" collapsed="false">
      <c r="A8" s="113"/>
      <c r="B8" s="114"/>
      <c r="C8" s="114"/>
      <c r="D8" s="114"/>
      <c r="E8" s="118"/>
      <c r="F8" s="118"/>
      <c r="G8" s="118"/>
      <c r="H8" s="118"/>
      <c r="I8" s="118"/>
      <c r="J8" s="118"/>
      <c r="K8" s="118"/>
      <c r="L8" s="118"/>
      <c r="M8" s="118"/>
      <c r="N8" s="118"/>
      <c r="O8" s="118"/>
      <c r="P8" s="118"/>
      <c r="Q8" s="119"/>
    </row>
    <row r="9" customFormat="false" ht="15.75" hidden="false" customHeight="false" outlineLevel="0" collapsed="false">
      <c r="A9" s="120" t="s">
        <v>217</v>
      </c>
      <c r="B9" s="121" t="s">
        <v>218</v>
      </c>
      <c r="C9" s="122" t="s">
        <v>218</v>
      </c>
      <c r="D9" s="121" t="s">
        <v>218</v>
      </c>
      <c r="E9" s="122" t="s">
        <v>218</v>
      </c>
      <c r="F9" s="123"/>
      <c r="G9" s="123"/>
      <c r="H9" s="123"/>
      <c r="I9" s="123"/>
      <c r="J9" s="123"/>
      <c r="K9" s="123"/>
      <c r="L9" s="123"/>
      <c r="M9" s="121" t="s">
        <v>219</v>
      </c>
      <c r="N9" s="121" t="s">
        <v>219</v>
      </c>
      <c r="O9" s="121" t="s">
        <v>219</v>
      </c>
      <c r="P9" s="121" t="s">
        <v>219</v>
      </c>
      <c r="Q9" s="119"/>
    </row>
    <row r="10" customFormat="false" ht="15.75" hidden="false" customHeight="false" outlineLevel="0" collapsed="false">
      <c r="A10" s="120"/>
      <c r="B10" s="124" t="s">
        <v>220</v>
      </c>
      <c r="C10" s="125" t="s">
        <v>221</v>
      </c>
      <c r="D10" s="124" t="s">
        <v>222</v>
      </c>
      <c r="E10" s="125" t="s">
        <v>223</v>
      </c>
      <c r="F10" s="123"/>
      <c r="G10" s="123"/>
      <c r="H10" s="123"/>
      <c r="I10" s="123"/>
      <c r="J10" s="123"/>
      <c r="K10" s="123"/>
      <c r="L10" s="123"/>
      <c r="M10" s="124" t="s">
        <v>220</v>
      </c>
      <c r="N10" s="125" t="s">
        <v>221</v>
      </c>
      <c r="O10" s="124" t="s">
        <v>222</v>
      </c>
      <c r="P10" s="125" t="s">
        <v>223</v>
      </c>
      <c r="Q10" s="119"/>
    </row>
    <row r="11" customFormat="false" ht="15.75" hidden="false" customHeight="false" outlineLevel="0" collapsed="false">
      <c r="A11" s="113" t="s">
        <v>224</v>
      </c>
      <c r="B11" s="126" t="n">
        <v>6</v>
      </c>
      <c r="C11" s="127" t="n">
        <v>6</v>
      </c>
      <c r="D11" s="126" t="n">
        <v>6</v>
      </c>
      <c r="E11" s="127" t="n">
        <v>3</v>
      </c>
      <c r="F11" s="128"/>
      <c r="G11" s="128"/>
      <c r="H11" s="128"/>
      <c r="I11" s="128"/>
      <c r="J11" s="128"/>
      <c r="K11" s="128"/>
      <c r="L11" s="128"/>
      <c r="M11" s="126" t="n">
        <v>4</v>
      </c>
      <c r="N11" s="127" t="n">
        <v>4</v>
      </c>
      <c r="O11" s="126" t="n">
        <v>4</v>
      </c>
      <c r="P11" s="127" t="n">
        <v>4</v>
      </c>
      <c r="Q11" s="119"/>
    </row>
    <row r="12" customFormat="false" ht="15.75" hidden="false" customHeight="false" outlineLevel="0" collapsed="false">
      <c r="A12" s="113" t="s">
        <v>225</v>
      </c>
      <c r="B12" s="126" t="n">
        <v>180</v>
      </c>
      <c r="C12" s="127" t="n">
        <v>68</v>
      </c>
      <c r="D12" s="126" t="n">
        <v>104</v>
      </c>
      <c r="E12" s="127" t="n">
        <v>32</v>
      </c>
      <c r="F12" s="128"/>
      <c r="G12" s="128"/>
      <c r="H12" s="128"/>
      <c r="I12" s="128"/>
      <c r="J12" s="128"/>
      <c r="K12" s="128"/>
      <c r="L12" s="128"/>
      <c r="M12" s="126" t="n">
        <v>120</v>
      </c>
      <c r="N12" s="127" t="n">
        <v>29</v>
      </c>
      <c r="O12" s="126" t="n">
        <v>29</v>
      </c>
      <c r="P12" s="127" t="n">
        <v>29</v>
      </c>
      <c r="Q12" s="119"/>
    </row>
    <row r="13" customFormat="false" ht="15.75" hidden="false" customHeight="false" outlineLevel="0" collapsed="false">
      <c r="A13" s="113"/>
      <c r="B13" s="126"/>
      <c r="C13" s="127"/>
      <c r="D13" s="126"/>
      <c r="E13" s="127"/>
      <c r="F13" s="128"/>
      <c r="G13" s="128"/>
      <c r="H13" s="128"/>
      <c r="I13" s="128"/>
      <c r="J13" s="128"/>
      <c r="K13" s="128"/>
      <c r="L13" s="128"/>
      <c r="M13" s="129"/>
      <c r="N13" s="127"/>
      <c r="O13" s="129"/>
      <c r="P13" s="127"/>
      <c r="Q13" s="119"/>
    </row>
    <row r="14" customFormat="false" ht="15.75" hidden="false" customHeight="false" outlineLevel="0" collapsed="false">
      <c r="A14" s="113" t="s">
        <v>226</v>
      </c>
      <c r="B14" s="130" t="n">
        <f aca="false">B$11/B$12</f>
        <v>0.0333333333333333</v>
      </c>
      <c r="C14" s="131" t="n">
        <f aca="false">C$11/C$12</f>
        <v>0.0882352941176471</v>
      </c>
      <c r="D14" s="130" t="n">
        <f aca="false">D$11/D$12</f>
        <v>0.0576923076923077</v>
      </c>
      <c r="E14" s="131" t="n">
        <f aca="false">E$11/E$12</f>
        <v>0.09375</v>
      </c>
      <c r="F14" s="132"/>
      <c r="G14" s="132"/>
      <c r="H14" s="132"/>
      <c r="I14" s="132"/>
      <c r="J14" s="132"/>
      <c r="K14" s="132"/>
      <c r="L14" s="132"/>
      <c r="M14" s="130" t="n">
        <f aca="false">M$11/M$12</f>
        <v>0.0333333333333333</v>
      </c>
      <c r="N14" s="131" t="n">
        <f aca="false">N$11/N$12</f>
        <v>0.137931034482759</v>
      </c>
      <c r="O14" s="130" t="n">
        <f aca="false">O$11/O$12</f>
        <v>0.137931034482759</v>
      </c>
      <c r="P14" s="131" t="n">
        <f aca="false">P$11/P$12</f>
        <v>0.137931034482759</v>
      </c>
      <c r="Q14" s="119"/>
    </row>
    <row r="15" customFormat="false" ht="15.75" hidden="false" customHeight="false" outlineLevel="0" collapsed="false">
      <c r="A15" s="113" t="s">
        <v>227</v>
      </c>
      <c r="B15" s="130" t="n">
        <f aca="false">1/B14</f>
        <v>30</v>
      </c>
      <c r="C15" s="131" t="n">
        <f aca="false">1/C14</f>
        <v>11.3333333333333</v>
      </c>
      <c r="D15" s="130" t="n">
        <f aca="false">1/D14</f>
        <v>17.3333333333333</v>
      </c>
      <c r="E15" s="131" t="n">
        <f aca="false">1/E14</f>
        <v>10.6666666666667</v>
      </c>
      <c r="F15" s="130" t="e">
        <f aca="false">1/F14</f>
        <v>#DIV/0!</v>
      </c>
      <c r="G15" s="130" t="e">
        <f aca="false">1/G14</f>
        <v>#DIV/0!</v>
      </c>
      <c r="H15" s="130" t="e">
        <f aca="false">1/H14</f>
        <v>#DIV/0!</v>
      </c>
      <c r="I15" s="130" t="e">
        <f aca="false">1/I14</f>
        <v>#DIV/0!</v>
      </c>
      <c r="J15" s="130" t="e">
        <f aca="false">1/J14</f>
        <v>#DIV/0!</v>
      </c>
      <c r="K15" s="130" t="e">
        <f aca="false">1/K14</f>
        <v>#DIV/0!</v>
      </c>
      <c r="L15" s="132"/>
      <c r="M15" s="130" t="n">
        <f aca="false">1/M14</f>
        <v>30</v>
      </c>
      <c r="N15" s="131" t="n">
        <f aca="false">1/N14</f>
        <v>7.25</v>
      </c>
      <c r="O15" s="130" t="n">
        <f aca="false">1/O14</f>
        <v>7.25</v>
      </c>
      <c r="P15" s="131" t="n">
        <f aca="false">1/P14</f>
        <v>7.25</v>
      </c>
      <c r="Q15" s="119"/>
    </row>
    <row r="16" customFormat="false" ht="15.75" hidden="false" customHeight="false" outlineLevel="0" collapsed="false">
      <c r="A16" s="113" t="s">
        <v>228</v>
      </c>
      <c r="B16" s="133" t="n">
        <f aca="false">$E$6*B$14</f>
        <v>1</v>
      </c>
      <c r="C16" s="131" t="n">
        <f aca="false">$E$6*C$14</f>
        <v>2.64705882352941</v>
      </c>
      <c r="D16" s="133" t="n">
        <f aca="false">$E$6*D$14</f>
        <v>1.73076923076923</v>
      </c>
      <c r="E16" s="131" t="n">
        <f aca="false">$E$6*E$14</f>
        <v>2.8125</v>
      </c>
      <c r="F16" s="132"/>
      <c r="G16" s="132"/>
      <c r="H16" s="132"/>
      <c r="I16" s="132"/>
      <c r="J16" s="132"/>
      <c r="K16" s="132"/>
      <c r="L16" s="132"/>
      <c r="M16" s="133" t="n">
        <f aca="false">$E$6*M$14</f>
        <v>1</v>
      </c>
      <c r="N16" s="131" t="n">
        <f aca="false">$E$6*N$14</f>
        <v>4.13793103448276</v>
      </c>
      <c r="O16" s="130" t="n">
        <f aca="false">$E$6*O$14</f>
        <v>4.13793103448276</v>
      </c>
      <c r="P16" s="131" t="n">
        <f aca="false">$E$6*P$14</f>
        <v>4.13793103448276</v>
      </c>
      <c r="Q16" s="119"/>
    </row>
    <row r="17" customFormat="false" ht="15.75" hidden="false" customHeight="false" outlineLevel="0" collapsed="false">
      <c r="A17" s="113"/>
      <c r="B17" s="134"/>
      <c r="C17" s="127"/>
      <c r="D17" s="129"/>
      <c r="E17" s="127"/>
      <c r="F17" s="128"/>
      <c r="G17" s="128"/>
      <c r="H17" s="128"/>
      <c r="I17" s="128"/>
      <c r="J17" s="128"/>
      <c r="K17" s="128"/>
      <c r="L17" s="128"/>
      <c r="M17" s="134"/>
      <c r="N17" s="127"/>
      <c r="O17" s="126"/>
      <c r="P17" s="127"/>
      <c r="Q17" s="119"/>
    </row>
    <row r="18" customFormat="false" ht="15.75" hidden="false" customHeight="false" outlineLevel="0" collapsed="false">
      <c r="A18" s="113" t="s">
        <v>16</v>
      </c>
      <c r="B18" s="126" t="n">
        <v>1</v>
      </c>
      <c r="C18" s="127" t="n">
        <v>1</v>
      </c>
      <c r="D18" s="126" t="n">
        <v>1</v>
      </c>
      <c r="E18" s="127" t="n">
        <v>3</v>
      </c>
      <c r="F18" s="128"/>
      <c r="G18" s="128"/>
      <c r="H18" s="128"/>
      <c r="I18" s="128"/>
      <c r="J18" s="128"/>
      <c r="K18" s="128"/>
      <c r="L18" s="128"/>
      <c r="M18" s="126" t="n">
        <v>1</v>
      </c>
      <c r="N18" s="127" t="n">
        <v>1</v>
      </c>
      <c r="O18" s="126" t="n">
        <v>1</v>
      </c>
      <c r="P18" s="127" t="n">
        <v>1</v>
      </c>
      <c r="Q18" s="119"/>
    </row>
    <row r="19" customFormat="false" ht="15.75" hidden="false" customHeight="false" outlineLevel="0" collapsed="false">
      <c r="A19" s="113"/>
      <c r="B19" s="126"/>
      <c r="C19" s="127"/>
      <c r="D19" s="126"/>
      <c r="E19" s="127"/>
      <c r="F19" s="128"/>
      <c r="G19" s="128"/>
      <c r="H19" s="128"/>
      <c r="I19" s="128"/>
      <c r="J19" s="128"/>
      <c r="K19" s="128"/>
      <c r="L19" s="128"/>
      <c r="M19" s="129"/>
      <c r="N19" s="127"/>
      <c r="O19" s="129"/>
      <c r="P19" s="127"/>
      <c r="Q19" s="119"/>
    </row>
    <row r="20" customFormat="false" ht="15.75" hidden="false" customHeight="false" outlineLevel="0" collapsed="false">
      <c r="A20" s="113" t="s">
        <v>229</v>
      </c>
      <c r="B20" s="135" t="n">
        <f aca="false">ROUND($E$6*B$14+B$18,0)</f>
        <v>2</v>
      </c>
      <c r="C20" s="135" t="n">
        <f aca="false">ROUND($E$6*C$14+C$18,0)</f>
        <v>4</v>
      </c>
      <c r="D20" s="135" t="n">
        <f aca="false">ROUND($E$6*D$14+D$18,0)</f>
        <v>3</v>
      </c>
      <c r="E20" s="135" t="n">
        <f aca="false">ROUND($E$6*E$14+E$18,0)</f>
        <v>6</v>
      </c>
      <c r="F20" s="136"/>
      <c r="G20" s="136"/>
      <c r="H20" s="136"/>
      <c r="I20" s="136"/>
      <c r="J20" s="136"/>
      <c r="K20" s="136"/>
      <c r="L20" s="137"/>
      <c r="M20" s="135" t="n">
        <f aca="false">ROUND($E$6*M$14+M$18,0)</f>
        <v>2</v>
      </c>
      <c r="N20" s="135" t="n">
        <f aca="false">ROUND($E$6*N$14+N$18,0)</f>
        <v>5</v>
      </c>
      <c r="O20" s="135" t="n">
        <f aca="false">ROUND($E$6*O$14+O$18,0)</f>
        <v>5</v>
      </c>
      <c r="P20" s="135" t="n">
        <f aca="false">ROUND($E$6*P$14+P$18,0)</f>
        <v>5</v>
      </c>
      <c r="Q20" s="119"/>
    </row>
    <row r="21" customFormat="false" ht="15.75" hidden="false" customHeight="false" outlineLevel="0" collapsed="false">
      <c r="A21" s="138"/>
      <c r="B21" s="139"/>
      <c r="C21" s="139"/>
      <c r="D21" s="139"/>
      <c r="E21" s="139"/>
      <c r="F21" s="139"/>
      <c r="G21" s="139"/>
      <c r="H21" s="139"/>
      <c r="I21" s="139"/>
      <c r="J21" s="139"/>
      <c r="K21" s="139"/>
      <c r="L21" s="140"/>
      <c r="M21" s="139"/>
      <c r="N21" s="139"/>
      <c r="O21" s="139"/>
      <c r="P21" s="139"/>
      <c r="Q21" s="141"/>
    </row>
    <row r="23" customFormat="false" ht="15.75" hidden="false" customHeight="false" outlineLevel="0" collapsed="false">
      <c r="A23" s="142"/>
      <c r="B23" s="142"/>
      <c r="C23" s="142"/>
      <c r="D23" s="142"/>
      <c r="E23" s="142"/>
      <c r="F23" s="142"/>
      <c r="G23" s="142"/>
      <c r="H23" s="142"/>
      <c r="I23" s="142"/>
      <c r="J23" s="142"/>
      <c r="K23" s="142"/>
      <c r="L23" s="142"/>
      <c r="M23" s="142"/>
      <c r="N23" s="142"/>
      <c r="O23" s="142"/>
      <c r="P23" s="142"/>
      <c r="Q23" s="142"/>
    </row>
    <row r="24" customFormat="false" ht="15.75" hidden="false" customHeight="false" outlineLevel="0" collapsed="false">
      <c r="A24" s="142"/>
      <c r="B24" s="142"/>
      <c r="C24" s="142"/>
      <c r="D24" s="142"/>
      <c r="E24" s="142"/>
      <c r="F24" s="142"/>
      <c r="G24" s="142"/>
      <c r="H24" s="142"/>
      <c r="I24" s="142"/>
      <c r="J24" s="142"/>
      <c r="K24" s="142"/>
      <c r="L24" s="142"/>
      <c r="M24" s="142"/>
      <c r="N24" s="142"/>
      <c r="O24" s="142"/>
      <c r="P24" s="142"/>
      <c r="Q24" s="142"/>
    </row>
    <row r="33" customFormat="false" ht="15.75" hidden="false" customHeight="true" outlineLevel="0" collapsed="false">
      <c r="A33" s="1" t="s">
        <v>230</v>
      </c>
    </row>
    <row r="34" customFormat="false" ht="15.75" hidden="false" customHeight="true" outlineLevel="0" collapsed="false"/>
    <row r="35" customFormat="false" ht="15.75" hidden="false" customHeight="false" outlineLevel="0" collapsed="false">
      <c r="A35" s="96" t="s">
        <v>231</v>
      </c>
      <c r="B35" s="96" t="s">
        <v>232</v>
      </c>
      <c r="C35" s="96" t="s">
        <v>233</v>
      </c>
      <c r="D35" s="96" t="s">
        <v>16</v>
      </c>
      <c r="E35" s="96" t="s">
        <v>234</v>
      </c>
      <c r="F35" s="96" t="s">
        <v>235</v>
      </c>
      <c r="G35" s="96" t="s">
        <v>236</v>
      </c>
      <c r="H35" s="96" t="s">
        <v>237</v>
      </c>
      <c r="I35" s="96" t="s">
        <v>238</v>
      </c>
      <c r="J35" s="96" t="s">
        <v>239</v>
      </c>
      <c r="K35" s="96" t="s">
        <v>240</v>
      </c>
      <c r="L35" s="96" t="s">
        <v>241</v>
      </c>
      <c r="M35" s="96" t="s">
        <v>242</v>
      </c>
    </row>
    <row r="36" customFormat="false" ht="15.75" hidden="false" customHeight="false" outlineLevel="0" collapsed="false">
      <c r="A36" s="96"/>
      <c r="B36" s="96"/>
      <c r="C36" s="96"/>
      <c r="D36" s="96"/>
      <c r="E36" s="96"/>
      <c r="F36" s="96"/>
      <c r="G36" s="96"/>
      <c r="H36" s="96"/>
      <c r="I36" s="96"/>
      <c r="J36" s="96"/>
      <c r="K36" s="96"/>
      <c r="L36" s="96"/>
      <c r="M36" s="96"/>
    </row>
    <row r="37" customFormat="false" ht="15.75" hidden="false" customHeight="false" outlineLevel="0" collapsed="false">
      <c r="A37" s="1" t="s">
        <v>15</v>
      </c>
      <c r="B37" s="1" t="s">
        <v>53</v>
      </c>
      <c r="C37" s="143" t="n">
        <f aca="false">IF(ListeStudiengaenge[[#This Row],[Studiengangkürzel]]&lt;&gt;"",INDIRECT(CONCATENATE("$",ListeStudiengaenge[[#This Row],[StudiengangsTyp]],"$15")),"")</f>
        <v>30</v>
      </c>
      <c r="D37" s="1" t="n">
        <f aca="false">IF(ListeStudiengaenge[[#This Row],[Studiengangkürzel]]&lt;&gt;"",INDIRECT(CONCATENATE("$",ListeStudiengaenge[[#This Row],[StudiengangsTyp]],"$18")),"")</f>
        <v>1</v>
      </c>
      <c r="E37" s="1" t="s">
        <v>243</v>
      </c>
      <c r="F37" s="1" t="e">
        <f aca="false">IF(ListeStudiengaenge[[#This Row],[SemesterUmfang]]&lt;&gt;"",INDIRECT(CONCATENATE("$",ListeStudiengaenge[[#This Row],[AnsprechpartnerZPA]],"$14")),"")</f>
        <v>#REF!</v>
      </c>
      <c r="G37" s="1" t="e">
        <f aca="false">IF(ListeStudiengaenge[[#This Row],[Basis-Einstufungs-Fachsemester]]&lt;&gt;"",INDIRECT(CONCATENATE("$",ListeStudiengaenge[[#This Row],[Spalte5]],"$14")),"")</f>
        <v>#REF!</v>
      </c>
      <c r="H37" s="1" t="e">
        <f aca="false">IF(ListeStudiengaenge[[#This Row],[AnsprechpartnerZPA]]&lt;&gt;"",INDIRECT(CONCATENATE("$",ListeStudiengaenge[[#This Row],[Spalte4]],"$14")),"")</f>
        <v>#REF!</v>
      </c>
      <c r="I37" s="1" t="e">
        <f aca="false">IF(ListeStudiengaenge[[#This Row],[Spalte5]]&lt;&gt;"",INDIRECT(CONCATENATE("$",ListeStudiengaenge[[#This Row],[Spalte3]],"$14")),"")</f>
        <v>#REF!</v>
      </c>
      <c r="J37" s="1" t="e">
        <f aca="false">IF(ListeStudiengaenge[[#This Row],[Spalte4]]&lt;&gt;"",INDIRECT(CONCATENATE("$",ListeStudiengaenge[[#This Row],[Spalte2]],"$14")),"")</f>
        <v>#REF!</v>
      </c>
      <c r="K37" s="1" t="str">
        <f aca="false">IF(AND(ListeStudiengaenge[[#This Row],[Studiengangkürzel]]&lt;&gt;"",OR(ListeStudiengaenge[[#This Row],[StudiengangsTyp]]="D",ListeStudiengaenge[[#This Row],[StudiengangsTyp]]="O")),INDIRECT(CONCATENATE("Z14S",CODE(ListeStudiengaenge[[#This Row],[StudiengangsTyp]])-63),FALSE()),"")</f>
        <v/>
      </c>
      <c r="L37" s="1" t="str">
        <f aca="false">IF(AND(ListeStudiengaenge[[#This Row],[Studiengangkürzel]]&lt;&gt;"",OR(ListeStudiengaenge[[#This Row],[StudiengangsTyp]]="D",ListeStudiengaenge[[#This Row],[StudiengangsTyp]]="O")),INDIRECT(CONCATENATE("Z18S",CODE(ListeStudiengaenge[[#This Row],[StudiengangsTyp]])-63),FALSE()),"")</f>
        <v/>
      </c>
      <c r="M37" s="96" t="s">
        <v>244</v>
      </c>
    </row>
    <row r="38" customFormat="false" ht="15.75" hidden="false" customHeight="false" outlineLevel="0" collapsed="false">
      <c r="A38" s="1" t="s">
        <v>245</v>
      </c>
      <c r="B38" s="1" t="s">
        <v>246</v>
      </c>
      <c r="C38" s="143" t="n">
        <f aca="false">IF(ListeStudiengaenge[[#This Row],[Studiengangkürzel]]&lt;&gt;"",INDIRECT(CONCATENATE("$",ListeStudiengaenge[[#This Row],[StudiengangsTyp]],"$15")),"")</f>
        <v>30</v>
      </c>
      <c r="D38" s="1" t="n">
        <f aca="false">IF(ListeStudiengaenge[[#This Row],[Studiengangkürzel]]&lt;&gt;"",INDIRECT(CONCATENATE("$",ListeStudiengaenge[[#This Row],[StudiengangsTyp]],"$18")),"")</f>
        <v>1</v>
      </c>
      <c r="E38" s="1" t="s">
        <v>243</v>
      </c>
      <c r="F38" s="1" t="e">
        <f aca="false">IF(ListeStudiengaenge[[#This Row],[SemesterUmfang]]&lt;&gt;"",INDIRECT(CONCATENATE("$",ListeStudiengaenge[[#This Row],[AnsprechpartnerZPA]],"$14")),"")</f>
        <v>#REF!</v>
      </c>
      <c r="G38" s="1" t="e">
        <f aca="false">IF(ListeStudiengaenge[[#This Row],[Basis-Einstufungs-Fachsemester]]&lt;&gt;"",INDIRECT(CONCATENATE("$",ListeStudiengaenge[[#This Row],[Spalte5]],"$14")),"")</f>
        <v>#REF!</v>
      </c>
      <c r="H38" s="1" t="e">
        <f aca="false">IF(ListeStudiengaenge[[#This Row],[AnsprechpartnerZPA]]&lt;&gt;"",INDIRECT(CONCATENATE("$",ListeStudiengaenge[[#This Row],[Spalte4]],"$14")),"")</f>
        <v>#REF!</v>
      </c>
      <c r="I38" s="1" t="e">
        <f aca="false">IF(ListeStudiengaenge[[#This Row],[Spalte5]]&lt;&gt;"",INDIRECT(CONCATENATE("$",ListeStudiengaenge[[#This Row],[Spalte3]],"$14")),"")</f>
        <v>#REF!</v>
      </c>
      <c r="J38" s="1" t="e">
        <f aca="false">IF(ListeStudiengaenge[[#This Row],[Spalte4]]&lt;&gt;"",INDIRECT(CONCATENATE("$",ListeStudiengaenge[[#This Row],[Spalte2]],"$14")),"")</f>
        <v>#REF!</v>
      </c>
      <c r="K38" s="1" t="str">
        <f aca="false">IF(AND(ListeStudiengaenge[[#This Row],[Studiengangkürzel]]&lt;&gt;"",OR(ListeStudiengaenge[[#This Row],[StudiengangsTyp]]="D",ListeStudiengaenge[[#This Row],[StudiengangsTyp]]="O")),INDIRECT(CONCATENATE("Z14S",CODE(ListeStudiengaenge[[#This Row],[StudiengangsTyp]])-63),FALSE()),"")</f>
        <v/>
      </c>
      <c r="L38" s="1" t="str">
        <f aca="false">IF(AND(ListeStudiengaenge[[#This Row],[Studiengangkürzel]]&lt;&gt;"",OR(ListeStudiengaenge[[#This Row],[StudiengangsTyp]]="D",ListeStudiengaenge[[#This Row],[StudiengangsTyp]]="O")),INDIRECT(CONCATENATE("Z18S",CODE(ListeStudiengaenge[[#This Row],[StudiengangsTyp]])-63),FALSE()),"")</f>
        <v/>
      </c>
      <c r="M38" s="96" t="s">
        <v>244</v>
      </c>
    </row>
    <row r="39" customFormat="false" ht="15.75" hidden="false" customHeight="false" outlineLevel="0" collapsed="false">
      <c r="C39" s="1" t="str">
        <f aca="false">IF(ListeStudiengaenge[[#This Row],[Studiengangkürzel]]&lt;&gt;"",INDIRECT(CONCATENATE("$",ListeStudiengaenge[[#This Row],[StudiengangsTyp]],"$15")),"")</f>
        <v/>
      </c>
      <c r="F39" s="1" t="str">
        <f aca="false">IF(ListeStudiengaenge[[#This Row],[SemesterUmfang]]&lt;&gt;"",INDIRECT(CONCATENATE("$",ListeStudiengaenge[[#This Row],[AnsprechpartnerZPA]],"$14")),"")</f>
        <v/>
      </c>
      <c r="G39" s="1" t="str">
        <f aca="false">IF(ListeStudiengaenge[[#This Row],[Basis-Einstufungs-Fachsemester]]&lt;&gt;"",INDIRECT(CONCATENATE("$",ListeStudiengaenge[[#This Row],[Spalte5]],"$14")),"")</f>
        <v/>
      </c>
      <c r="H39" s="1" t="str">
        <f aca="false">IF(ListeStudiengaenge[[#This Row],[AnsprechpartnerZPA]]&lt;&gt;"",INDIRECT(CONCATENATE("$",ListeStudiengaenge[[#This Row],[Spalte4]],"$14")),"")</f>
        <v/>
      </c>
      <c r="I39" s="1" t="str">
        <f aca="false">IF(ListeStudiengaenge[[#This Row],[Spalte5]]&lt;&gt;"",INDIRECT(CONCATENATE("$",ListeStudiengaenge[[#This Row],[Spalte3]],"$14")),"")</f>
        <v/>
      </c>
      <c r="J39" s="1" t="str">
        <f aca="false">IF(ListeStudiengaenge[[#This Row],[Spalte4]]&lt;&gt;"",INDIRECT(CONCATENATE("$",ListeStudiengaenge[[#This Row],[Spalte2]],"$14")),"")</f>
        <v/>
      </c>
      <c r="K39" s="1" t="str">
        <f aca="false">IF(AND(ListeStudiengaenge[[#This Row],[Studiengangkürzel]]&lt;&gt;"",OR(ListeStudiengaenge[[#This Row],[StudiengangsTyp]]="D",ListeStudiengaenge[[#This Row],[StudiengangsTyp]]="O")),INDIRECT(CONCATENATE("Z14S",CODE(ListeStudiengaenge[[#This Row],[StudiengangsTyp]])-63),FALSE()),"")</f>
        <v/>
      </c>
      <c r="L39" s="1" t="str">
        <f aca="false">IF(AND(ListeStudiengaenge[[#This Row],[Studiengangkürzel]]&lt;&gt;"",OR(ListeStudiengaenge[[#This Row],[StudiengangsTyp]]="D",ListeStudiengaenge[[#This Row],[StudiengangsTyp]]="O")),INDIRECT(CONCATENATE("Z18S",CODE(ListeStudiengaenge[[#This Row],[StudiengangsTyp]])-63),FALSE()),"")</f>
        <v/>
      </c>
      <c r="M39" s="96"/>
    </row>
    <row r="40" customFormat="false" ht="15.75" hidden="false" customHeight="false" outlineLevel="0" collapsed="false">
      <c r="C40" s="1" t="str">
        <f aca="false">IF(ListeStudiengaenge[[#This Row],[Studiengangkürzel]]&lt;&gt;"",INDIRECT(CONCATENATE("$",ListeStudiengaenge[[#This Row],[StudiengangsTyp]],"$15")),"")</f>
        <v/>
      </c>
      <c r="F40" s="1" t="str">
        <f aca="false">IF(ListeStudiengaenge[[#This Row],[SemesterUmfang]]&lt;&gt;"",INDIRECT(CONCATENATE("$",ListeStudiengaenge[[#This Row],[AnsprechpartnerZPA]],"$14")),"")</f>
        <v/>
      </c>
      <c r="G40" s="1" t="str">
        <f aca="false">IF(ListeStudiengaenge[[#This Row],[Basis-Einstufungs-Fachsemester]]&lt;&gt;"",INDIRECT(CONCATENATE("$",ListeStudiengaenge[[#This Row],[Spalte5]],"$14")),"")</f>
        <v/>
      </c>
      <c r="H40" s="1" t="str">
        <f aca="false">IF(ListeStudiengaenge[[#This Row],[AnsprechpartnerZPA]]&lt;&gt;"",INDIRECT(CONCATENATE("$",ListeStudiengaenge[[#This Row],[Spalte4]],"$14")),"")</f>
        <v/>
      </c>
      <c r="I40" s="1" t="str">
        <f aca="false">IF(ListeStudiengaenge[[#This Row],[Spalte5]]&lt;&gt;"",INDIRECT(CONCATENATE("$",ListeStudiengaenge[[#This Row],[Spalte3]],"$14")),"")</f>
        <v/>
      </c>
      <c r="J40" s="1" t="str">
        <f aca="false">IF(ListeStudiengaenge[[#This Row],[Spalte4]]&lt;&gt;"",INDIRECT(CONCATENATE("$",ListeStudiengaenge[[#This Row],[Spalte2]],"$14")),"")</f>
        <v/>
      </c>
      <c r="K40" s="1" t="str">
        <f aca="false">IF(AND(ListeStudiengaenge[[#This Row],[Studiengangkürzel]]&lt;&gt;"",OR(ListeStudiengaenge[[#This Row],[StudiengangsTyp]]="D",ListeStudiengaenge[[#This Row],[StudiengangsTyp]]="O")),INDIRECT(CONCATENATE("Z14S",CODE(ListeStudiengaenge[[#This Row],[StudiengangsTyp]])-63),FALSE()),"")</f>
        <v/>
      </c>
      <c r="L40" s="1" t="str">
        <f aca="false">IF(AND(ListeStudiengaenge[[#This Row],[Studiengangkürzel]]&lt;&gt;"",OR(ListeStudiengaenge[[#This Row],[StudiengangsTyp]]="D",ListeStudiengaenge[[#This Row],[StudiengangsTyp]]="O")),INDIRECT(CONCATENATE("Z18S",CODE(ListeStudiengaenge[[#This Row],[StudiengangsTyp]])-63),FALSE()),"")</f>
        <v/>
      </c>
      <c r="M40" s="96"/>
    </row>
    <row r="41" customFormat="false" ht="15.75" hidden="false" customHeight="false" outlineLevel="0" collapsed="false">
      <c r="C41" s="1" t="str">
        <f aca="false">IF(ListeStudiengaenge[[#This Row],[Studiengangkürzel]]&lt;&gt;"",INDIRECT(CONCATENATE("$",ListeStudiengaenge[[#This Row],[StudiengangsTyp]],"$15")),"")</f>
        <v/>
      </c>
      <c r="F41" s="1" t="str">
        <f aca="false">IF(ListeStudiengaenge[[#This Row],[SemesterUmfang]]&lt;&gt;"",INDIRECT(CONCATENATE("$",ListeStudiengaenge[[#This Row],[AnsprechpartnerZPA]],"$14")),"")</f>
        <v/>
      </c>
      <c r="G41" s="1" t="str">
        <f aca="false">IF(ListeStudiengaenge[[#This Row],[Basis-Einstufungs-Fachsemester]]&lt;&gt;"",INDIRECT(CONCATENATE("$",ListeStudiengaenge[[#This Row],[Spalte5]],"$14")),"")</f>
        <v/>
      </c>
      <c r="H41" s="1" t="str">
        <f aca="false">IF(ListeStudiengaenge[[#This Row],[AnsprechpartnerZPA]]&lt;&gt;"",INDIRECT(CONCATENATE("$",ListeStudiengaenge[[#This Row],[Spalte4]],"$14")),"")</f>
        <v/>
      </c>
      <c r="I41" s="1" t="str">
        <f aca="false">IF(ListeStudiengaenge[[#This Row],[Spalte5]]&lt;&gt;"",INDIRECT(CONCATENATE("$",ListeStudiengaenge[[#This Row],[Spalte3]],"$14")),"")</f>
        <v/>
      </c>
      <c r="J41" s="1" t="str">
        <f aca="false">IF(ListeStudiengaenge[[#This Row],[Spalte4]]&lt;&gt;"",INDIRECT(CONCATENATE("$",ListeStudiengaenge[[#This Row],[Spalte2]],"$14")),"")</f>
        <v/>
      </c>
      <c r="K41" s="1" t="str">
        <f aca="false">IF(AND(ListeStudiengaenge[[#This Row],[Studiengangkürzel]]&lt;&gt;"",OR(ListeStudiengaenge[[#This Row],[StudiengangsTyp]]="D",ListeStudiengaenge[[#This Row],[StudiengangsTyp]]="O")),INDIRECT(CONCATENATE("Z14S",CODE(ListeStudiengaenge[[#This Row],[StudiengangsTyp]])-63),FALSE()),"")</f>
        <v/>
      </c>
      <c r="L41" s="1" t="str">
        <f aca="false">IF(AND(ListeStudiengaenge[[#This Row],[Studiengangkürzel]]&lt;&gt;"",OR(ListeStudiengaenge[[#This Row],[StudiengangsTyp]]="D",ListeStudiengaenge[[#This Row],[StudiengangsTyp]]="O")),INDIRECT(CONCATENATE("Z18S",CODE(ListeStudiengaenge[[#This Row],[StudiengangsTyp]])-63),FALSE()),"")</f>
        <v/>
      </c>
      <c r="M41" s="96"/>
    </row>
    <row r="42" customFormat="false" ht="15.75" hidden="false" customHeight="false" outlineLevel="0" collapsed="false">
      <c r="C42" s="1" t="str">
        <f aca="false">IF(ListeStudiengaenge[[#This Row],[Studiengangkürzel]]&lt;&gt;"",INDIRECT(CONCATENATE("$",ListeStudiengaenge[[#This Row],[StudiengangsTyp]],"$15")),"")</f>
        <v/>
      </c>
      <c r="F42" s="1" t="str">
        <f aca="false">IF(ListeStudiengaenge[[#This Row],[SemesterUmfang]]&lt;&gt;"",INDIRECT(CONCATENATE("$",ListeStudiengaenge[[#This Row],[AnsprechpartnerZPA]],"$14")),"")</f>
        <v/>
      </c>
      <c r="G42" s="1" t="str">
        <f aca="false">IF(ListeStudiengaenge[[#This Row],[Basis-Einstufungs-Fachsemester]]&lt;&gt;"",INDIRECT(CONCATENATE("$",ListeStudiengaenge[[#This Row],[Spalte5]],"$14")),"")</f>
        <v/>
      </c>
      <c r="H42" s="1" t="str">
        <f aca="false">IF(ListeStudiengaenge[[#This Row],[AnsprechpartnerZPA]]&lt;&gt;"",INDIRECT(CONCATENATE("$",ListeStudiengaenge[[#This Row],[Spalte4]],"$14")),"")</f>
        <v/>
      </c>
      <c r="I42" s="1" t="str">
        <f aca="false">IF(ListeStudiengaenge[[#This Row],[Spalte5]]&lt;&gt;"",INDIRECT(CONCATENATE("$",ListeStudiengaenge[[#This Row],[Spalte3]],"$14")),"")</f>
        <v/>
      </c>
      <c r="J42" s="1" t="str">
        <f aca="false">IF(ListeStudiengaenge[[#This Row],[Spalte4]]&lt;&gt;"",INDIRECT(CONCATENATE("$",ListeStudiengaenge[[#This Row],[Spalte2]],"$14")),"")</f>
        <v/>
      </c>
      <c r="K42" s="1" t="str">
        <f aca="false">IF(AND(ListeStudiengaenge[[#This Row],[Studiengangkürzel]]&lt;&gt;"",OR(ListeStudiengaenge[[#This Row],[StudiengangsTyp]]="D",ListeStudiengaenge[[#This Row],[StudiengangsTyp]]="O")),INDIRECT(CONCATENATE("Z14S",CODE(ListeStudiengaenge[[#This Row],[StudiengangsTyp]])-63),FALSE()),"")</f>
        <v/>
      </c>
      <c r="L42" s="1" t="str">
        <f aca="false">IF(AND(ListeStudiengaenge[[#This Row],[Studiengangkürzel]]&lt;&gt;"",OR(ListeStudiengaenge[[#This Row],[StudiengangsTyp]]="D",ListeStudiengaenge[[#This Row],[StudiengangsTyp]]="O")),INDIRECT(CONCATENATE("Z18S",CODE(ListeStudiengaenge[[#This Row],[StudiengangsTyp]])-63),FALSE()),"")</f>
        <v/>
      </c>
      <c r="M42" s="96"/>
    </row>
    <row r="43" customFormat="false" ht="15.75" hidden="false" customHeight="false" outlineLevel="0" collapsed="false">
      <c r="C43" s="1" t="str">
        <f aca="false">IF(ListeStudiengaenge[[#This Row],[Studiengangkürzel]]&lt;&gt;"",INDIRECT(CONCATENATE("$",ListeStudiengaenge[[#This Row],[StudiengangsTyp]],"$15")),"")</f>
        <v/>
      </c>
      <c r="F43" s="1" t="str">
        <f aca="false">IF(ListeStudiengaenge[[#This Row],[SemesterUmfang]]&lt;&gt;"",INDIRECT(CONCATENATE("$",ListeStudiengaenge[[#This Row],[AnsprechpartnerZPA]],"$14")),"")</f>
        <v/>
      </c>
      <c r="G43" s="1" t="str">
        <f aca="false">IF(ListeStudiengaenge[[#This Row],[Basis-Einstufungs-Fachsemester]]&lt;&gt;"",INDIRECT(CONCATENATE("$",ListeStudiengaenge[[#This Row],[Spalte5]],"$14")),"")</f>
        <v/>
      </c>
      <c r="H43" s="1" t="str">
        <f aca="false">IF(ListeStudiengaenge[[#This Row],[AnsprechpartnerZPA]]&lt;&gt;"",INDIRECT(CONCATENATE("$",ListeStudiengaenge[[#This Row],[Spalte4]],"$14")),"")</f>
        <v/>
      </c>
      <c r="I43" s="1" t="str">
        <f aca="false">IF(ListeStudiengaenge[[#This Row],[Spalte5]]&lt;&gt;"",INDIRECT(CONCATENATE("$",ListeStudiengaenge[[#This Row],[Spalte3]],"$14")),"")</f>
        <v/>
      </c>
      <c r="J43" s="1" t="str">
        <f aca="false">IF(ListeStudiengaenge[[#This Row],[Spalte4]]&lt;&gt;"",INDIRECT(CONCATENATE("$",ListeStudiengaenge[[#This Row],[Spalte2]],"$14")),"")</f>
        <v/>
      </c>
      <c r="K43" s="1" t="str">
        <f aca="false">IF(AND(ListeStudiengaenge[[#This Row],[Studiengangkürzel]]&lt;&gt;"",OR(ListeStudiengaenge[[#This Row],[StudiengangsTyp]]="D",ListeStudiengaenge[[#This Row],[StudiengangsTyp]]="O")),INDIRECT(CONCATENATE("Z14S",CODE(ListeStudiengaenge[[#This Row],[StudiengangsTyp]])-63),FALSE()),"")</f>
        <v/>
      </c>
      <c r="L43" s="1" t="str">
        <f aca="false">IF(AND(ListeStudiengaenge[[#This Row],[Studiengangkürzel]]&lt;&gt;"",OR(ListeStudiengaenge[[#This Row],[StudiengangsTyp]]="D",ListeStudiengaenge[[#This Row],[StudiengangsTyp]]="O")),INDIRECT(CONCATENATE("Z18S",CODE(ListeStudiengaenge[[#This Row],[StudiengangsTyp]])-63),FALSE()),"")</f>
        <v/>
      </c>
      <c r="M43" s="96"/>
    </row>
    <row r="44" customFormat="false" ht="15.75" hidden="false" customHeight="false" outlineLevel="0" collapsed="false">
      <c r="C44" s="1" t="str">
        <f aca="false">IF(ListeStudiengaenge[[#This Row],[Studiengangkürzel]]&lt;&gt;"",INDIRECT(CONCATENATE("$",ListeStudiengaenge[[#This Row],[StudiengangsTyp]],"$15")),"")</f>
        <v/>
      </c>
      <c r="F44" s="1" t="str">
        <f aca="false">IF(ListeStudiengaenge[[#This Row],[SemesterUmfang]]&lt;&gt;"",INDIRECT(CONCATENATE("$",ListeStudiengaenge[[#This Row],[AnsprechpartnerZPA]],"$14")),"")</f>
        <v/>
      </c>
      <c r="G44" s="1" t="str">
        <f aca="false">IF(ListeStudiengaenge[[#This Row],[Basis-Einstufungs-Fachsemester]]&lt;&gt;"",INDIRECT(CONCATENATE("$",ListeStudiengaenge[[#This Row],[Spalte5]],"$14")),"")</f>
        <v/>
      </c>
      <c r="H44" s="1" t="str">
        <f aca="false">IF(ListeStudiengaenge[[#This Row],[AnsprechpartnerZPA]]&lt;&gt;"",INDIRECT(CONCATENATE("$",ListeStudiengaenge[[#This Row],[Spalte4]],"$14")),"")</f>
        <v/>
      </c>
      <c r="I44" s="1" t="str">
        <f aca="false">IF(ListeStudiengaenge[[#This Row],[Spalte5]]&lt;&gt;"",INDIRECT(CONCATENATE("$",ListeStudiengaenge[[#This Row],[Spalte3]],"$14")),"")</f>
        <v/>
      </c>
      <c r="J44" s="1" t="str">
        <f aca="false">IF(ListeStudiengaenge[[#This Row],[Spalte4]]&lt;&gt;"",INDIRECT(CONCATENATE("$",ListeStudiengaenge[[#This Row],[Spalte2]],"$14")),"")</f>
        <v/>
      </c>
      <c r="K44" s="1" t="str">
        <f aca="false">IF(AND(ListeStudiengaenge[[#This Row],[Studiengangkürzel]]&lt;&gt;"",OR(ListeStudiengaenge[[#This Row],[StudiengangsTyp]]="D",ListeStudiengaenge[[#This Row],[StudiengangsTyp]]="O")),INDIRECT(CONCATENATE("Z14S",CODE(ListeStudiengaenge[[#This Row],[StudiengangsTyp]])-63),FALSE()),"")</f>
        <v/>
      </c>
      <c r="L44" s="1" t="str">
        <f aca="false">IF(AND(ListeStudiengaenge[[#This Row],[Studiengangkürzel]]&lt;&gt;"",OR(ListeStudiengaenge[[#This Row],[StudiengangsTyp]]="D",ListeStudiengaenge[[#This Row],[StudiengangsTyp]]="O")),INDIRECT(CONCATENATE("Z18S",CODE(ListeStudiengaenge[[#This Row],[StudiengangsTyp]])-63),FALSE()),"")</f>
        <v/>
      </c>
      <c r="M44" s="96"/>
    </row>
    <row r="45" customFormat="false" ht="15.75" hidden="false" customHeight="false" outlineLevel="0" collapsed="false">
      <c r="C45" s="1" t="str">
        <f aca="false">IF(ListeStudiengaenge[[#This Row],[Studiengangkürzel]]&lt;&gt;"",INDIRECT(CONCATENATE("$",ListeStudiengaenge[[#This Row],[StudiengangsTyp]],"$15")),"")</f>
        <v/>
      </c>
      <c r="F45" s="1" t="str">
        <f aca="false">IF(ListeStudiengaenge[[#This Row],[SemesterUmfang]]&lt;&gt;"",INDIRECT(CONCATENATE("$",ListeStudiengaenge[[#This Row],[AnsprechpartnerZPA]],"$14")),"")</f>
        <v/>
      </c>
      <c r="G45" s="1" t="str">
        <f aca="false">IF(ListeStudiengaenge[[#This Row],[Basis-Einstufungs-Fachsemester]]&lt;&gt;"",INDIRECT(CONCATENATE("$",ListeStudiengaenge[[#This Row],[Spalte5]],"$14")),"")</f>
        <v/>
      </c>
      <c r="H45" s="1" t="str">
        <f aca="false">IF(ListeStudiengaenge[[#This Row],[AnsprechpartnerZPA]]&lt;&gt;"",INDIRECT(CONCATENATE("$",ListeStudiengaenge[[#This Row],[Spalte4]],"$14")),"")</f>
        <v/>
      </c>
      <c r="I45" s="1" t="str">
        <f aca="false">IF(ListeStudiengaenge[[#This Row],[Spalte5]]&lt;&gt;"",INDIRECT(CONCATENATE("$",ListeStudiengaenge[[#This Row],[Spalte3]],"$14")),"")</f>
        <v/>
      </c>
      <c r="J45" s="1" t="str">
        <f aca="false">IF(ListeStudiengaenge[[#This Row],[Spalte4]]&lt;&gt;"",INDIRECT(CONCATENATE("$",ListeStudiengaenge[[#This Row],[Spalte2]],"$14")),"")</f>
        <v/>
      </c>
      <c r="K45" s="1" t="str">
        <f aca="false">IF(AND(ListeStudiengaenge[[#This Row],[Studiengangkürzel]]&lt;&gt;"",OR(ListeStudiengaenge[[#This Row],[StudiengangsTyp]]="D",ListeStudiengaenge[[#This Row],[StudiengangsTyp]]="O")),INDIRECT(CONCATENATE("Z14S",CODE(ListeStudiengaenge[[#This Row],[StudiengangsTyp]])-63),FALSE()),"")</f>
        <v/>
      </c>
      <c r="L45" s="1" t="str">
        <f aca="false">IF(AND(ListeStudiengaenge[[#This Row],[Studiengangkürzel]]&lt;&gt;"",OR(ListeStudiengaenge[[#This Row],[StudiengangsTyp]]="D",ListeStudiengaenge[[#This Row],[StudiengangsTyp]]="O")),INDIRECT(CONCATENATE("Z18S",CODE(ListeStudiengaenge[[#This Row],[StudiengangsTyp]])-63),FALSE()),"")</f>
        <v/>
      </c>
      <c r="M45" s="96"/>
    </row>
    <row r="48" customFormat="false" ht="15.75" hidden="false" customHeight="false" outlineLevel="0" collapsed="false">
      <c r="A48" s="96" t="s">
        <v>247</v>
      </c>
    </row>
    <row r="49" customFormat="false" ht="15.75" hidden="false" customHeight="false" outlineLevel="0" collapsed="false">
      <c r="A49" s="1" t="s">
        <v>89</v>
      </c>
    </row>
    <row r="50" customFormat="false" ht="15.75" hidden="false" customHeight="false" outlineLevel="0" collapsed="false">
      <c r="A50" s="1" t="s">
        <v>248</v>
      </c>
    </row>
    <row r="51" customFormat="false" ht="15.75" hidden="false" customHeight="false" outlineLevel="0" collapsed="false">
      <c r="A51" s="1" t="s">
        <v>249</v>
      </c>
    </row>
    <row r="52" customFormat="false" ht="15.75" hidden="false" customHeight="false" outlineLevel="0" collapsed="false">
      <c r="A52" s="1" t="s">
        <v>250</v>
      </c>
    </row>
    <row r="53" customFormat="false" ht="15.75" hidden="false" customHeight="false" outlineLevel="0" collapsed="false">
      <c r="A53" s="1" t="s">
        <v>251</v>
      </c>
    </row>
    <row r="54" customFormat="false" ht="15.75" hidden="false" customHeight="false" outlineLevel="0" collapsed="false">
      <c r="A54" s="1" t="s">
        <v>252</v>
      </c>
    </row>
    <row r="55" customFormat="false" ht="15.75" hidden="false" customHeight="false" outlineLevel="0" collapsed="false">
      <c r="A55" s="1" t="s">
        <v>253</v>
      </c>
    </row>
    <row r="56" customFormat="false" ht="15.75" hidden="false" customHeight="false" outlineLevel="0" collapsed="false">
      <c r="A56" s="1" t="s">
        <v>254</v>
      </c>
    </row>
    <row r="57" customFormat="false" ht="15.75" hidden="false" customHeight="false" outlineLevel="0" collapsed="false">
      <c r="A57" s="1" t="s">
        <v>255</v>
      </c>
    </row>
    <row r="58" customFormat="false" ht="15.75" hidden="false" customHeight="false" outlineLevel="0" collapsed="false">
      <c r="A58" s="1" t="s">
        <v>256</v>
      </c>
    </row>
    <row r="59" customFormat="false" ht="15.75" hidden="false" customHeight="false" outlineLevel="0" collapsed="false">
      <c r="A59" s="1" t="s">
        <v>257</v>
      </c>
    </row>
  </sheetData>
  <mergeCells count="3">
    <mergeCell ref="A4:Q4"/>
    <mergeCell ref="A23:Q23"/>
    <mergeCell ref="A24:Q24"/>
  </mergeCell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 r:id="rId2"/>
  </tableParts>
</worksheet>
</file>

<file path=docProps/app.xml><?xml version="1.0" encoding="utf-8"?>
<Properties xmlns="http://schemas.openxmlformats.org/officeDocument/2006/extended-properties" xmlns:vt="http://schemas.openxmlformats.org/officeDocument/2006/docPropsVTypes">
  <Template/>
  <TotalTime>40</TotalTime>
  <Application>LibreOffice/24.2.5.2$Windows_X86_64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2016-03-29T06:28:06Z</dcterms:created>
  <dc:creator>Alexander Drüen</dc:creator>
  <dc:description/>
  <dc:language>de-DE</dc:language>
  <cp:lastModifiedBy/>
  <cp:lastPrinted>2022-10-12T12:22:43Z</cp:lastPrinted>
  <dcterms:modified xsi:type="dcterms:W3CDTF">2024-12-09T09:41:03Z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