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V:\Kempa\3_MA Sustainable Innopreneurship\Anerkennungen\Antrag\"/>
    </mc:Choice>
  </mc:AlternateContent>
  <xr:revisionPtr revIDLastSave="0" documentId="13_ncr:1_{D034A90B-4A02-4E68-A59D-799C3A28188C}" xr6:coauthVersionLast="47" xr6:coauthVersionMax="47" xr10:uidLastSave="{00000000-0000-0000-0000-000000000000}"/>
  <workbookProtection workbookAlgorithmName="SHA-512" workbookHashValue="sLfnCSKwSVgP/ZR68ZA4t6enb8lq8+JAKpLsAQwvWRHHFpF4ifx8Ej37kinv3MHssOsWtMzUpeldjVFYoKf+fw==" workbookSaltValue="WyQVUeid0mYrQMBqQL/QXg==" workbookSpinCount="100000" lockStructure="1"/>
  <bookViews>
    <workbookView xWindow="-28920" yWindow="-120" windowWidth="29040" windowHeight="17640" tabRatio="500" xr2:uid="{00000000-000D-0000-FFFF-FFFF00000000}"/>
  </bookViews>
  <sheets>
    <sheet name="AnrechnungsFormular" sheetId="1" r:id="rId1"/>
    <sheet name="Sustainable Innopreneurship" sheetId="2" r:id="rId2"/>
    <sheet name="StdgKonfiguration" sheetId="3" state="hidden" r:id="rId3"/>
  </sheets>
  <definedNames>
    <definedName name="_xlnm.Print_Area" localSheetId="0">AnrechnungsFormular!$A$1:$N$124</definedName>
    <definedName name="ExterneDaten_4" localSheetId="1">'Sustainable Innopreneurship'!$A$1:$F$103</definedName>
    <definedName name="Studiengang">AnrechnungsFormular!$D$12</definedName>
    <definedName name="Studiengänge">ListeStudiengaenge[Studiengangkürzel]</definedName>
    <definedName name="Z_38361E96_C2A6_4991_ACAC_0C359CB3CB75_.wvu.FilterData" localSheetId="0">AnrechnungsFormular!$A$15:$A$58</definedName>
    <definedName name="Z_38361E96_C2A6_4991_ACAC_0C359CB3CB75_.wvu.PrintArea" localSheetId="0">AnrechnungsFormular!$A$1:$N$123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L36" i="3" l="1"/>
  <c r="K36" i="3"/>
  <c r="P20" i="3"/>
  <c r="O20" i="3"/>
  <c r="E20" i="3"/>
  <c r="D20" i="3"/>
  <c r="P16" i="3"/>
  <c r="O16" i="3"/>
  <c r="E16" i="3"/>
  <c r="D16" i="3"/>
  <c r="P15" i="3"/>
  <c r="O15" i="3"/>
  <c r="K15" i="3"/>
  <c r="J15" i="3"/>
  <c r="I15" i="3"/>
  <c r="H15" i="3"/>
  <c r="G15" i="3"/>
  <c r="F15" i="3"/>
  <c r="P14" i="3"/>
  <c r="O14" i="3"/>
  <c r="N14" i="3"/>
  <c r="N20" i="3" s="1"/>
  <c r="M14" i="3"/>
  <c r="M20" i="3" s="1"/>
  <c r="E14" i="3"/>
  <c r="E15" i="3" s="1"/>
  <c r="D14" i="3"/>
  <c r="D15" i="3" s="1"/>
  <c r="C14" i="3"/>
  <c r="C15" i="3" s="1"/>
  <c r="B14" i="3"/>
  <c r="B20" i="3" s="1"/>
  <c r="I59" i="1"/>
  <c r="K57" i="1"/>
  <c r="K55" i="1"/>
  <c r="K56" i="1" s="1"/>
  <c r="M54" i="1"/>
  <c r="I54" i="1"/>
  <c r="L54" i="1" s="1"/>
  <c r="H54" i="1"/>
  <c r="M53" i="1"/>
  <c r="L53" i="1"/>
  <c r="J53" i="1"/>
  <c r="I53" i="1"/>
  <c r="H53" i="1"/>
  <c r="M52" i="1"/>
  <c r="L52" i="1"/>
  <c r="J52" i="1"/>
  <c r="I52" i="1"/>
  <c r="H52" i="1"/>
  <c r="M51" i="1"/>
  <c r="I51" i="1"/>
  <c r="L51" i="1" s="1"/>
  <c r="H51" i="1"/>
  <c r="M50" i="1"/>
  <c r="I50" i="1"/>
  <c r="L50" i="1" s="1"/>
  <c r="H50" i="1"/>
  <c r="M49" i="1"/>
  <c r="L49" i="1"/>
  <c r="J49" i="1"/>
  <c r="I49" i="1"/>
  <c r="H49" i="1"/>
  <c r="M48" i="1"/>
  <c r="L48" i="1"/>
  <c r="J48" i="1"/>
  <c r="I48" i="1"/>
  <c r="H48" i="1"/>
  <c r="M47" i="1"/>
  <c r="I47" i="1"/>
  <c r="L47" i="1" s="1"/>
  <c r="H47" i="1"/>
  <c r="M46" i="1"/>
  <c r="I46" i="1"/>
  <c r="L46" i="1" s="1"/>
  <c r="H46" i="1"/>
  <c r="M45" i="1"/>
  <c r="L45" i="1"/>
  <c r="J45" i="1"/>
  <c r="I45" i="1"/>
  <c r="H45" i="1"/>
  <c r="M44" i="1"/>
  <c r="L44" i="1"/>
  <c r="J44" i="1"/>
  <c r="I44" i="1"/>
  <c r="H44" i="1"/>
  <c r="M43" i="1"/>
  <c r="I43" i="1"/>
  <c r="L43" i="1" s="1"/>
  <c r="H43" i="1"/>
  <c r="M42" i="1"/>
  <c r="I42" i="1"/>
  <c r="L42" i="1" s="1"/>
  <c r="H42" i="1"/>
  <c r="M41" i="1"/>
  <c r="L41" i="1"/>
  <c r="J41" i="1"/>
  <c r="I41" i="1"/>
  <c r="H41" i="1"/>
  <c r="M40" i="1"/>
  <c r="L40" i="1"/>
  <c r="J40" i="1"/>
  <c r="I40" i="1"/>
  <c r="H40" i="1"/>
  <c r="M39" i="1"/>
  <c r="I39" i="1"/>
  <c r="L39" i="1" s="1"/>
  <c r="H39" i="1"/>
  <c r="M38" i="1"/>
  <c r="I38" i="1"/>
  <c r="L38" i="1" s="1"/>
  <c r="H38" i="1"/>
  <c r="M37" i="1"/>
  <c r="L37" i="1"/>
  <c r="J37" i="1"/>
  <c r="I37" i="1"/>
  <c r="H37" i="1"/>
  <c r="M36" i="1"/>
  <c r="L36" i="1"/>
  <c r="J36" i="1"/>
  <c r="I36" i="1"/>
  <c r="H36" i="1"/>
  <c r="M35" i="1"/>
  <c r="I35" i="1"/>
  <c r="L35" i="1" s="1"/>
  <c r="H35" i="1"/>
  <c r="M34" i="1"/>
  <c r="I34" i="1"/>
  <c r="L34" i="1" s="1"/>
  <c r="H34" i="1"/>
  <c r="M33" i="1"/>
  <c r="L33" i="1"/>
  <c r="J33" i="1"/>
  <c r="I33" i="1"/>
  <c r="H33" i="1"/>
  <c r="M32" i="1"/>
  <c r="L32" i="1"/>
  <c r="J32" i="1"/>
  <c r="I32" i="1"/>
  <c r="H32" i="1"/>
  <c r="M31" i="1"/>
  <c r="I31" i="1"/>
  <c r="L31" i="1" s="1"/>
  <c r="H31" i="1"/>
  <c r="M30" i="1"/>
  <c r="I30" i="1"/>
  <c r="L30" i="1" s="1"/>
  <c r="H30" i="1"/>
  <c r="M29" i="1"/>
  <c r="L29" i="1"/>
  <c r="J29" i="1"/>
  <c r="I29" i="1"/>
  <c r="H29" i="1"/>
  <c r="M28" i="1"/>
  <c r="L28" i="1"/>
  <c r="J28" i="1"/>
  <c r="I28" i="1"/>
  <c r="H28" i="1"/>
  <c r="M27" i="1"/>
  <c r="I27" i="1"/>
  <c r="L27" i="1" s="1"/>
  <c r="H27" i="1"/>
  <c r="M26" i="1"/>
  <c r="I26" i="1"/>
  <c r="L26" i="1" s="1"/>
  <c r="H26" i="1"/>
  <c r="M25" i="1"/>
  <c r="L25" i="1"/>
  <c r="J25" i="1"/>
  <c r="I25" i="1"/>
  <c r="H25" i="1"/>
  <c r="M24" i="1"/>
  <c r="L24" i="1"/>
  <c r="J24" i="1"/>
  <c r="I24" i="1"/>
  <c r="H24" i="1"/>
  <c r="M23" i="1"/>
  <c r="I23" i="1"/>
  <c r="L23" i="1" s="1"/>
  <c r="H23" i="1"/>
  <c r="M22" i="1"/>
  <c r="I22" i="1"/>
  <c r="L22" i="1" s="1"/>
  <c r="H22" i="1"/>
  <c r="M21" i="1"/>
  <c r="L21" i="1"/>
  <c r="J21" i="1"/>
  <c r="I21" i="1"/>
  <c r="H21" i="1"/>
  <c r="M20" i="1"/>
  <c r="L20" i="1"/>
  <c r="J20" i="1"/>
  <c r="I20" i="1"/>
  <c r="H20" i="1"/>
  <c r="M19" i="1"/>
  <c r="I19" i="1"/>
  <c r="L19" i="1" s="1"/>
  <c r="M18" i="1"/>
  <c r="I18" i="1"/>
  <c r="L18" i="1" s="1"/>
  <c r="M17" i="1"/>
  <c r="I17" i="1"/>
  <c r="L17" i="1" s="1"/>
  <c r="M16" i="1"/>
  <c r="I16" i="1"/>
  <c r="L16" i="1" s="1"/>
  <c r="J2" i="1"/>
  <c r="H19" i="1"/>
  <c r="H18" i="1"/>
  <c r="H17" i="1"/>
  <c r="H16" i="1"/>
  <c r="D36" i="3"/>
  <c r="K12" i="1" l="1"/>
  <c r="J22" i="1"/>
  <c r="J26" i="1"/>
  <c r="J30" i="1"/>
  <c r="J34" i="1"/>
  <c r="J38" i="1"/>
  <c r="J42" i="1"/>
  <c r="J46" i="1"/>
  <c r="J50" i="1"/>
  <c r="J54" i="1"/>
  <c r="J56" i="1"/>
  <c r="N15" i="3"/>
  <c r="C16" i="3"/>
  <c r="N16" i="3"/>
  <c r="C20" i="3"/>
  <c r="J23" i="1"/>
  <c r="J27" i="1"/>
  <c r="J31" i="1"/>
  <c r="J35" i="1"/>
  <c r="J39" i="1"/>
  <c r="J43" i="1"/>
  <c r="J47" i="1"/>
  <c r="J51" i="1"/>
  <c r="B15" i="3"/>
  <c r="M15" i="3"/>
  <c r="B16" i="3"/>
  <c r="M16" i="3"/>
  <c r="J19" i="1"/>
  <c r="J18" i="1"/>
  <c r="J17" i="1"/>
  <c r="J16" i="1"/>
  <c r="C36" i="3"/>
  <c r="N12" i="1" l="1"/>
  <c r="K58" i="1" s="1"/>
  <c r="F36" i="3"/>
  <c r="I36" i="3" l="1"/>
  <c r="G36" i="3"/>
  <c r="J36" i="3" l="1"/>
  <c r="H36" i="3"/>
</calcChain>
</file>

<file path=xl/sharedStrings.xml><?xml version="1.0" encoding="utf-8"?>
<sst xmlns="http://schemas.openxmlformats.org/spreadsheetml/2006/main" count="373" uniqueCount="233">
  <si>
    <t>Antrag auf Anerkennung von Prüfungsleistungen und/oder Einstufung für das</t>
  </si>
  <si>
    <t>persönlich oder postalisch einzureichen* im Bereich Prüfungswesen bei</t>
  </si>
  <si>
    <t>sowie Folgesemester</t>
  </si>
  <si>
    <t>*mit allen weiteren erforderlichen Dokumenten</t>
  </si>
  <si>
    <t>(einzureichen per E-Mail bei yvonne.kempa@uni-due.de)</t>
  </si>
  <si>
    <t>Nachname, Vorname:</t>
  </si>
  <si>
    <t>Straße und Hausnummer,
ggf. Adresszusatz</t>
  </si>
  <si>
    <t>PLZ und Wohnort, ggf. Land</t>
  </si>
  <si>
    <r>
      <rPr>
        <b/>
        <sz val="12"/>
        <rFont val="Calibri"/>
        <family val="2"/>
        <charset val="1"/>
      </rPr>
      <t xml:space="preserve">E-Mail-Adresse, Telefonnnummer:
</t>
    </r>
    <r>
      <rPr>
        <b/>
        <sz val="8"/>
        <rFont val="Calibri"/>
        <family val="2"/>
        <charset val="1"/>
      </rPr>
      <t>(falls vorhanden UDE-E-Mail-Adresse)</t>
    </r>
  </si>
  <si>
    <t>@stud.uni-due.de</t>
  </si>
  <si>
    <r>
      <rPr>
        <b/>
        <sz val="12"/>
        <rFont val="Calibri"/>
        <family val="2"/>
        <charset val="1"/>
      </rPr>
      <t xml:space="preserve">Matrikelnummer:
</t>
    </r>
    <r>
      <rPr>
        <b/>
        <sz val="8"/>
        <rFont val="Calibri"/>
        <family val="2"/>
        <charset val="1"/>
      </rPr>
      <t>(sofern bereits an der UDE immatrikuliert)</t>
    </r>
  </si>
  <si>
    <r>
      <rPr>
        <b/>
        <sz val="12"/>
        <rFont val="Calibri"/>
        <family val="2"/>
        <charset val="1"/>
      </rPr>
      <t>vorheriges Studium/
Auslandsstudium:</t>
    </r>
    <r>
      <rPr>
        <b/>
        <vertAlign val="superscript"/>
        <sz val="12"/>
        <rFont val="Calibri"/>
        <family val="2"/>
        <charset val="1"/>
      </rPr>
      <t>1</t>
    </r>
  </si>
  <si>
    <t>Name der Hochschule, Land:</t>
  </si>
  <si>
    <t>Anerkennung bzw. Anrechnung für folgenden Studiengang, Abschlusstyp:</t>
  </si>
  <si>
    <t>Basis-Einstufungs-Fachsemester</t>
  </si>
  <si>
    <t>Semesterumfang für Anrechnungen</t>
  </si>
  <si>
    <r>
      <rPr>
        <b/>
        <sz val="12"/>
        <rFont val="Calibri"/>
        <family val="2"/>
        <charset val="1"/>
      </rPr>
      <t xml:space="preserve">durch Antragsteller/in auszufüllen:
</t>
    </r>
    <r>
      <rPr>
        <b/>
        <sz val="8"/>
        <rFont val="Calibri"/>
        <family val="2"/>
        <charset val="1"/>
      </rPr>
      <t>(Bitte ordnen Sie die erbrachte Prüfungsleistung einem Modul zu, welches Bestandteil vom Modulhandbuches des Studienganges ist,
auf welchen das Modul anerkannt/angerechnet werden soll.)</t>
    </r>
  </si>
  <si>
    <r>
      <rPr>
        <b/>
        <sz val="12"/>
        <color theme="1"/>
        <rFont val="Calibri"/>
        <family val="2"/>
        <charset val="1"/>
      </rPr>
      <t>Eintrag durch</t>
    </r>
    <r>
      <rPr>
        <sz val="12"/>
        <color theme="1"/>
        <rFont val="Calibri"/>
        <family val="2"/>
        <charset val="1"/>
      </rPr>
      <t xml:space="preserve"> den </t>
    </r>
    <r>
      <rPr>
        <sz val="12"/>
        <color rgb="FFFF0000"/>
        <rFont val="Calibri"/>
        <family val="2"/>
        <charset val="1"/>
      </rPr>
      <t>Prüfungsausschuss / Prüfer/in</t>
    </r>
    <r>
      <rPr>
        <sz val="12"/>
        <color theme="1"/>
        <rFont val="Calibri"/>
        <family val="2"/>
        <charset val="1"/>
      </rPr>
      <t xml:space="preserve"> / </t>
    </r>
    <r>
      <rPr>
        <sz val="12"/>
        <color rgb="FF0070C0"/>
        <rFont val="Calibri"/>
        <family val="2"/>
        <charset val="1"/>
      </rPr>
      <t>Bereich Prüfungswesen</t>
    </r>
  </si>
  <si>
    <t>bereits abgelegte Prüfungsleistungen</t>
  </si>
  <si>
    <t>Antrag auf Anerkennung</t>
  </si>
  <si>
    <t>Antragsnr.</t>
  </si>
  <si>
    <r>
      <rPr>
        <sz val="12"/>
        <rFont val="Calibri"/>
        <family val="2"/>
        <charset val="1"/>
      </rPr>
      <t xml:space="preserve">
Titel der </t>
    </r>
    <r>
      <rPr>
        <b/>
        <sz val="12"/>
        <rFont val="Calibri"/>
        <family val="2"/>
        <charset val="1"/>
      </rPr>
      <t>bereits
abgelegten</t>
    </r>
    <r>
      <rPr>
        <sz val="12"/>
        <rFont val="Calibri"/>
        <family val="2"/>
        <charset val="1"/>
      </rPr>
      <t xml:space="preserve"> Prüfung</t>
    </r>
    <r>
      <rPr>
        <vertAlign val="superscript"/>
        <sz val="12"/>
        <rFont val="Calibri"/>
        <family val="2"/>
        <charset val="1"/>
      </rPr>
      <t xml:space="preserve">2
</t>
    </r>
    <r>
      <rPr>
        <sz val="6"/>
        <rFont val="Calibri"/>
        <family val="2"/>
        <charset val="1"/>
      </rPr>
      <t xml:space="preserve">
</t>
    </r>
    <r>
      <rPr>
        <sz val="8"/>
        <rFont val="Calibri"/>
        <family val="2"/>
        <charset val="1"/>
      </rPr>
      <t>Bitte nur eine Prüfung pro Zeile eintragen!
(Bezeichnung laut Transcript)</t>
    </r>
  </si>
  <si>
    <t xml:space="preserve">
abgelegt wo:
I; A; H; W3</t>
  </si>
  <si>
    <r>
      <rPr>
        <sz val="12"/>
        <color theme="1"/>
        <rFont val="Calibri"/>
        <family val="2"/>
        <charset val="1"/>
      </rPr>
      <t xml:space="preserve">
Prüfungsform
</t>
    </r>
    <r>
      <rPr>
        <sz val="8"/>
        <color theme="1"/>
        <rFont val="Calibri"/>
        <family val="2"/>
        <charset val="1"/>
      </rPr>
      <t>(Klausur,
Hausarbeit,
mdl. Prüfung etc.)</t>
    </r>
  </si>
  <si>
    <r>
      <rPr>
        <sz val="12"/>
        <rFont val="Calibri"/>
        <family val="2"/>
        <charset val="1"/>
      </rPr>
      <t xml:space="preserve">
erwor-
bene Credits
</t>
    </r>
    <r>
      <rPr>
        <sz val="8"/>
        <rFont val="Calibri"/>
        <family val="2"/>
        <charset val="1"/>
      </rPr>
      <t>(laut Transcript)</t>
    </r>
  </si>
  <si>
    <r>
      <rPr>
        <sz val="12"/>
        <color theme="1"/>
        <rFont val="Calibri"/>
        <family val="2"/>
        <charset val="1"/>
      </rPr>
      <t xml:space="preserve">
Note
</t>
    </r>
    <r>
      <rPr>
        <sz val="8"/>
        <color theme="1"/>
        <rFont val="Calibri"/>
        <family val="2"/>
        <charset val="1"/>
      </rPr>
      <t xml:space="preserve">
(laut
Transcript)</t>
    </r>
  </si>
  <si>
    <t xml:space="preserve">
M. ID</t>
  </si>
  <si>
    <r>
      <rPr>
        <b/>
        <sz val="12"/>
        <rFont val="Calibri"/>
        <family val="2"/>
        <charset val="1"/>
      </rPr>
      <t xml:space="preserve">
für folgende Prüfungen</t>
    </r>
    <r>
      <rPr>
        <sz val="12"/>
        <rFont val="Calibri"/>
        <family val="2"/>
        <charset val="1"/>
      </rPr>
      <t xml:space="preserve">:
</t>
    </r>
    <r>
      <rPr>
        <sz val="8"/>
        <rFont val="Calibri"/>
        <family val="2"/>
        <charset val="1"/>
      </rPr>
      <t xml:space="preserve">
(Bitte nur die laufende Nummer aus der Anlage „Prüfungsübersicht“ eintragen; der Name der Prüfung wird automatisch ergänzt)</t>
    </r>
  </si>
  <si>
    <r>
      <rPr>
        <b/>
        <sz val="12"/>
        <rFont val="Calibri"/>
        <family val="2"/>
        <charset val="1"/>
      </rPr>
      <t xml:space="preserve">
Prüfung wird anerkannt für: 
</t>
    </r>
    <r>
      <rPr>
        <sz val="12"/>
        <rFont val="Calibri"/>
        <family val="2"/>
        <charset val="1"/>
      </rPr>
      <t xml:space="preserve">Pool / Prüfungsnr. / Prüfung
</t>
    </r>
    <r>
      <rPr>
        <sz val="8"/>
        <rFont val="Calibri"/>
        <family val="2"/>
        <charset val="1"/>
      </rPr>
      <t>(Bitte nur die laufende Nummer aus der Anlage „Prüfungsübersicht“ eintragen; der Name der Prüfung wird automatisch ergänzt)</t>
    </r>
  </si>
  <si>
    <r>
      <rPr>
        <b/>
        <sz val="14"/>
        <rFont val="Calibri"/>
        <family val="2"/>
        <charset val="1"/>
      </rPr>
      <t xml:space="preserve">
</t>
    </r>
    <r>
      <rPr>
        <b/>
        <sz val="8"/>
        <rFont val="Calibri"/>
        <family val="2"/>
        <charset val="1"/>
      </rPr>
      <t>Ja / Nein</t>
    </r>
    <r>
      <rPr>
        <b/>
        <vertAlign val="superscript"/>
        <sz val="8"/>
        <rFont val="Calibri"/>
        <family val="2"/>
        <charset val="1"/>
      </rPr>
      <t>4</t>
    </r>
  </si>
  <si>
    <t xml:space="preserve">
aner-
kannte
Credits</t>
  </si>
  <si>
    <r>
      <rPr>
        <b/>
        <sz val="12"/>
        <rFont val="Calibri"/>
        <family val="2"/>
        <charset val="1"/>
      </rPr>
      <t xml:space="preserve">
Note</t>
    </r>
    <r>
      <rPr>
        <b/>
        <vertAlign val="superscript"/>
        <sz val="12"/>
        <rFont val="Calibri"/>
        <family val="2"/>
        <charset val="1"/>
      </rPr>
      <t>5</t>
    </r>
  </si>
  <si>
    <t>Antrag geprüft durch</t>
  </si>
  <si>
    <r>
      <rPr>
        <b/>
        <sz val="10"/>
        <color theme="1"/>
        <rFont val="Calibri"/>
        <family val="2"/>
        <charset val="1"/>
      </rPr>
      <t xml:space="preserve">Hinweis für Antragsteller/in:
</t>
    </r>
    <r>
      <rPr>
        <sz val="10"/>
        <color theme="1"/>
        <rFont val="Calibri"/>
        <family val="2"/>
        <charset val="1"/>
      </rPr>
      <t xml:space="preserve">Parallel zu diesem elektronischen Antrag ist die Übersendung eines durch Ihr Prüfungsamt gesiegelten und unterzeichneten Notenspiegels Ihres Prüfungsamtes bzw. Transcript of Records an den Bereich Prüfungswesen erforderlich. Hierzu bitte ausschließlich das Anschreiben </t>
    </r>
    <r>
      <rPr>
        <b/>
        <sz val="10"/>
        <color theme="1"/>
        <rFont val="Calibri"/>
        <family val="2"/>
        <charset val="1"/>
      </rPr>
      <t>„Unterlagen zum Onlineantrag“</t>
    </r>
    <r>
      <rPr>
        <sz val="10"/>
        <color theme="1"/>
        <rFont val="Calibri"/>
        <family val="2"/>
        <charset val="1"/>
      </rPr>
      <t xml:space="preserve"> – Anerkennung von Prüfungsleistungen – benutzen. Erst bei Eingang dieses Anschreibens nebst gesiegeltem und unterzeichnetem Notenspiegel bzw. Transcript of Records innerhalb der Ausschlussfrist ist eine Bearbeitung des Onlineantrages möglich.</t>
    </r>
  </si>
  <si>
    <t>Summe der anerkannten Credits:</t>
  </si>
  <si>
    <t>Dieser Bescheid ist bei der Bewerbung für ein höheres Fachsemester und bei der Einschreibung vorzulegen.</t>
  </si>
  <si>
    <r>
      <rPr>
        <b/>
        <sz val="10"/>
        <rFont val="Calibri"/>
        <family val="2"/>
        <charset val="1"/>
      </rPr>
      <t xml:space="preserve">Berechnungsgrundlage für die Einstufung:
</t>
    </r>
    <r>
      <rPr>
        <sz val="10"/>
        <rFont val="Calibri"/>
        <family val="2"/>
        <charset val="1"/>
      </rPr>
      <t>anerkannte Credits ÷ Semesterumfang
+ Basis-Einstufungs-Fachsemester</t>
    </r>
  </si>
  <si>
    <t>Ich beantrage einen Einstufungsbescheid:                                             (Zutreffendes bitte anklicken)</t>
  </si>
  <si>
    <t>. Fachsemester* möglich</t>
  </si>
  <si>
    <t>(Stand: 03.11.2022)</t>
  </si>
  <si>
    <r>
      <rPr>
        <b/>
        <vertAlign val="superscript"/>
        <sz val="13"/>
        <rFont val="Calibri"/>
        <family val="2"/>
        <charset val="1"/>
      </rPr>
      <t>1</t>
    </r>
    <r>
      <rPr>
        <b/>
        <sz val="13"/>
        <rFont val="Calibri"/>
        <family val="2"/>
        <charset val="1"/>
      </rPr>
      <t xml:space="preserve"> Studiengang, in welchem die Prüfungsleistungen erbracht wurden. Möchten Sie sich Prüfungsleistungen für unterschiedliche Studiengänge anerkennen lassen, dann stellen Sie bitte pro Studiengang einen Antrag auf Anerkennung von Prüfungsleistungen.</t>
    </r>
  </si>
  <si>
    <r>
      <rPr>
        <b/>
        <vertAlign val="superscript"/>
        <sz val="13"/>
        <rFont val="Calibri"/>
        <family val="2"/>
        <charset val="1"/>
      </rPr>
      <t>2</t>
    </r>
    <r>
      <rPr>
        <b/>
        <sz val="13"/>
        <rFont val="Calibri"/>
        <family val="2"/>
        <charset val="1"/>
      </rPr>
      <t xml:space="preserve"> einzureichende Unterlagen:</t>
    </r>
  </si>
  <si>
    <t>- aktuelleste Übersicht über erbrachte Prüfungsleistungen (durch Ihr Prüfungsamt gesiegelter und unterzeichneter Notenspiegel Ihres Prüfungsamtes bzw. Transcript of Records)</t>
  </si>
  <si>
    <t>- Prüfungsordnung sowie Modulbeschreibungen nebst Link zum Modulhandbuch Ihrer Hochschule bzw. Fakultät (gilt nicht für fakultätsinterne Wechsler)</t>
  </si>
  <si>
    <t>- Unbedenklichkeitsbescheinigung der bisherigen Hochschule (nur Inland)</t>
  </si>
  <si>
    <t>- bei einem Wechsel innerhalb der Universität-Duisburg einen tagesaktuellen Notenspiegel</t>
  </si>
  <si>
    <r>
      <rPr>
        <b/>
        <vertAlign val="superscript"/>
        <sz val="13"/>
        <rFont val="Calibri"/>
        <family val="2"/>
        <charset val="1"/>
      </rPr>
      <t>3</t>
    </r>
    <r>
      <rPr>
        <b/>
        <sz val="13"/>
        <rFont val="Calibri"/>
        <family val="2"/>
        <charset val="1"/>
      </rPr>
      <t xml:space="preserve"> Wo wurde die Prüfung abgelegt:</t>
    </r>
  </si>
  <si>
    <t>I = Inland; A = Ausland; H = Hochschule; W = Weitere ("Außerhalb des Hochschulwesens" - z.B. Praktika, Weiterbildung)</t>
  </si>
  <si>
    <r>
      <rPr>
        <b/>
        <vertAlign val="superscript"/>
        <sz val="13"/>
        <rFont val="Calibri"/>
        <family val="2"/>
        <charset val="1"/>
      </rPr>
      <t>4</t>
    </r>
    <r>
      <rPr>
        <b/>
        <sz val="13"/>
        <rFont val="Calibri"/>
        <family val="2"/>
        <charset val="1"/>
      </rPr>
      <t xml:space="preserve"> Ablehnungsgründe (weitere Erläuterungen ggf. auf Seite 4 ergänzen):</t>
    </r>
  </si>
  <si>
    <t>A</t>
  </si>
  <si>
    <t xml:space="preserve">Die anzuerkennende Leistung bzw. das entsprechende Modul ist keiner Leistung aus dem Modulhandbuch zugeordnet worden. </t>
  </si>
  <si>
    <t>B</t>
  </si>
  <si>
    <t>Die eingereichten Unterlagen sind unvollständig und/oder nicht aussagekräftig.</t>
  </si>
  <si>
    <t>C</t>
  </si>
  <si>
    <t>Das entsprechende Modul ist nicht Bestandteil des Modulhandbuches des jetzigen Studienganges.</t>
  </si>
  <si>
    <t>D</t>
  </si>
  <si>
    <t xml:space="preserve">Der vorliegende Workload oder ECTS-Credit und daher das fachlich einschlägige Grundlagenwissen des anzuerkennenden Modules sind wesentlich ungleich. </t>
  </si>
  <si>
    <t>E</t>
  </si>
  <si>
    <t>Das fachlich einschlägige Grundlagenwissen weicht wesentlich von dem entsprechenden Modul des jetzigen Studienganges ab.</t>
  </si>
  <si>
    <t>F</t>
  </si>
  <si>
    <t>Die Methodenkompetenzen (Qualifikationsziele) weichen wesentlich von dem entsprechenden Modul des jetzigen Studienganges ab.</t>
  </si>
  <si>
    <t xml:space="preserve">G
</t>
  </si>
  <si>
    <t>Es bestehen gravierende Niveauunterschiede zwischen der anzuerkennenden Leistung und dem entsprechenden Modul im jetzigen Studiengang
(z. B. Bachelor-/Mastermodul, anwendungs- bzw. forschungsorientierte Ausrichtung).</t>
  </si>
  <si>
    <t>H</t>
  </si>
  <si>
    <t>Die anzuerkennende Leistung enthält aufgrund der Weiterentwicklung des Faches überholtes fachlich einschlägiges Grundlagenwissen.</t>
  </si>
  <si>
    <t xml:space="preserve">I
</t>
  </si>
  <si>
    <t>Nur bei UAR-/Mobilitäts-/Auslandsmodulen: Die anzuerkennende Leistung entspricht nicht dem Profil, der Qualität, den Ausbildungsinhalten, den Kompetenzzielen des Wahlpflichtbereiches.</t>
  </si>
  <si>
    <t>J</t>
  </si>
  <si>
    <t>Das Thema der Abschlussarbeit wäre in dieser Form nicht vom Prüfungsausschuss genehmigt worden.</t>
  </si>
  <si>
    <t>K</t>
  </si>
  <si>
    <t>Weitere Gründe für die Nichtanerkennung bzw. Anmerkungen:</t>
  </si>
  <si>
    <t>L</t>
  </si>
  <si>
    <t>Der Wahlpflichtbereich ist bereits ausgeschöpft. Es handelt sich daher um eine Zusatzleistung, welche nach Rechtsauffassung der Stabstelle Justitiariat nicht anerkannt wird.
Die besten Leistungen wurden im Wahlpflichtbereich berücksichtigt.</t>
  </si>
  <si>
    <t xml:space="preserve">M
</t>
  </si>
  <si>
    <t>Nur bei Berufsfeldpraktikum, Praxissemester und Abschlussarbeit: Die Leistung wird anerkannt. Allerdings werden diese Credits nicht der beruflichen Fachrichtung zugeordnet und daher nicht bei der Einstufung berücksichtigt.</t>
  </si>
  <si>
    <t>N</t>
  </si>
  <si>
    <t>Die Leistung wird anerkannt. Allerdings wird die Leistung der kleinen beruflichen Fachrichtung zugeordnet und daher nicht bei der Einstufung berücksichtigt.</t>
  </si>
  <si>
    <t>Weitere Gründe für die Nichtanerkennung bzw. Anmerkungen (Punkt K):</t>
  </si>
  <si>
    <t>Begründung</t>
  </si>
  <si>
    <r>
      <rPr>
        <b/>
        <vertAlign val="superscript"/>
        <sz val="13"/>
        <rFont val="Calibri"/>
        <family val="2"/>
        <charset val="1"/>
      </rPr>
      <t>5</t>
    </r>
    <r>
      <rPr>
        <b/>
        <sz val="13"/>
        <rFont val="Calibri"/>
        <family val="2"/>
        <charset val="1"/>
      </rPr>
      <t xml:space="preserve"> Bei inländischen Leistungen werden die Noten übernommen. Bei ausländischen Leistungen werden die Noten mit Hilfe der modifizierten Bayerischen Formel umgerechnet.</t>
    </r>
  </si>
  <si>
    <r>
      <rPr>
        <b/>
        <vertAlign val="superscript"/>
        <sz val="13"/>
        <rFont val="Calibri"/>
        <family val="2"/>
        <charset val="1"/>
      </rPr>
      <t>*</t>
    </r>
    <r>
      <rPr>
        <b/>
        <sz val="13"/>
        <rFont val="Calibri"/>
        <family val="2"/>
        <charset val="1"/>
      </rPr>
      <t xml:space="preserve"> hilfsweise: nächstniedrigere Semester</t>
    </r>
  </si>
  <si>
    <t>Rechtsbehelfsbelehrung:</t>
  </si>
  <si>
    <r>
      <rPr>
        <sz val="13"/>
        <rFont val="Calibri"/>
        <family val="2"/>
        <charset val="1"/>
      </rPr>
      <t xml:space="preserve">Gegen diese Entscheidung kann </t>
    </r>
    <r>
      <rPr>
        <b/>
        <sz val="13"/>
        <rFont val="Calibri"/>
        <family val="2"/>
        <charset val="1"/>
      </rPr>
      <t>innerhalb eines Monats</t>
    </r>
    <r>
      <rPr>
        <sz val="13"/>
        <rFont val="Calibri"/>
        <family val="2"/>
        <charset val="1"/>
      </rPr>
      <t xml:space="preserve"> nach Zustellung Klage erhoben werden. Die Klage ist beim Verwaltungsgericht in Gelsenkirchen, Bahnhofsvorplatz 3, 45879 Gelsenkirchen, schriftlich oder zur Niederschrift des Urkundsbeamten der Geschäftsstelle einzulegen.</t>
    </r>
  </si>
  <si>
    <t>Hinweis:</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</si>
  <si>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</si>
  <si>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Mit freundlichen Grüßen</t>
  </si>
  <si>
    <t>Der</t>
  </si>
  <si>
    <t>Vorsitzende des Prüfungsausschusses Sustainable Innopreneurship</t>
  </si>
  <si>
    <t>__________________________________________</t>
  </si>
  <si>
    <t>(Unterschrift)</t>
  </si>
  <si>
    <t>Header</t>
  </si>
  <si>
    <t>Modul ID</t>
  </si>
  <si>
    <t>Pool</t>
  </si>
  <si>
    <t>Prüf.Nr.</t>
  </si>
  <si>
    <t>Name</t>
  </si>
  <si>
    <t>Credits</t>
  </si>
  <si>
    <t>Pflichtbereich</t>
  </si>
  <si>
    <t>ZKD</t>
  </si>
  <si>
    <t>Innopreneurship Challenge</t>
  </si>
  <si>
    <t>Innopreneur*in – Individueller Kontext</t>
  </si>
  <si>
    <t>Information Systems Research Fundamentals</t>
  </si>
  <si>
    <t>Digital Ideation &amp; Entrepreneurial Design</t>
  </si>
  <si>
    <t>Disruptive Innovation and Moonshot Design</t>
  </si>
  <si>
    <t>Towards Sustainable Futures with AI</t>
  </si>
  <si>
    <t>Mentoring</t>
  </si>
  <si>
    <t>Wahlpflichtbereich „Sustainable Innopreneurship“</t>
  </si>
  <si>
    <t>Agile Project Management</t>
  </si>
  <si>
    <t>ZKE</t>
  </si>
  <si>
    <t>Allgemeine Psychologie A: Perzeption, Kognition und Handeln</t>
  </si>
  <si>
    <t>Allgemeine Psychologie B: Motivation und Emotion</t>
  </si>
  <si>
    <t>ZCD</t>
  </si>
  <si>
    <t>Berufliche Weiterbildung</t>
  </si>
  <si>
    <t>ZFB</t>
  </si>
  <si>
    <t>Bachelorseminar Corporate Entrepreneurship und Start-up Zusammenarbeit</t>
  </si>
  <si>
    <t>ZFA</t>
  </si>
  <si>
    <t>Einführung in die Wirtschaft Japans und Koreas</t>
  </si>
  <si>
    <t>Forschungswerkstatt</t>
  </si>
  <si>
    <t>Enterprise Transformation</t>
  </si>
  <si>
    <t>Konsumpsychologie</t>
  </si>
  <si>
    <t xml:space="preserve">Grundlagen der Organisationspsychologie </t>
  </si>
  <si>
    <t>Grundlagen der Wirtschaftspsychologie</t>
  </si>
  <si>
    <t>Makroökonomik</t>
  </si>
  <si>
    <t>Mensch-Computer Interaktion</t>
  </si>
  <si>
    <t xml:space="preserve">Mikroökonomik </t>
  </si>
  <si>
    <t xml:space="preserve">Open Source Software and Business Models </t>
  </si>
  <si>
    <t>Organizational Behavior – Verhalten in Organisationen</t>
  </si>
  <si>
    <t>Raumsysteme und Standorte wirtschaftlicher Aktivitäten: wirtschaftsgeographische Perspektiven</t>
  </si>
  <si>
    <t>Spezifische Fragen zu Innovationsmanagement und Entrepreneurship</t>
  </si>
  <si>
    <t>Spezifische Fragen der Nachhaltigkeit</t>
  </si>
  <si>
    <t>Strategic Planning of Information Systems</t>
  </si>
  <si>
    <t>Sustainable Digital Entrepreneurship</t>
  </si>
  <si>
    <t>Gute Unternehmensführung Global – Rechtliche und Ethische Aspekte</t>
  </si>
  <si>
    <t xml:space="preserve">Nachhaltigkeit in Wirtschaft und Gesellschaft </t>
  </si>
  <si>
    <t>Wahlpflichtbereich „Human-Computer-Interaction &amp; Psychologie"</t>
  </si>
  <si>
    <t>Wirtschaftspsychologie 1</t>
  </si>
  <si>
    <t>Angewandte Kognitionspsychologie 1</t>
  </si>
  <si>
    <t>Medienbasierte Wissenskonstruktion 1</t>
  </si>
  <si>
    <t>Sozial- und Kommunikationspsychologie</t>
  </si>
  <si>
    <t>Medienpsychologie</t>
  </si>
  <si>
    <t>Empirische Aspekte der Mensch-Technologie-Interaktion</t>
  </si>
  <si>
    <t>Master Modul</t>
  </si>
  <si>
    <t>STARTUP Modul</t>
  </si>
  <si>
    <t>Masterarbeit</t>
  </si>
  <si>
    <t>Kolloquium</t>
  </si>
  <si>
    <t>Einstufung in höhere Fachsemester</t>
  </si>
  <si>
    <t>Berechnungshilfe für die Einstufung in höhere Fachsemester gem. UDE-Auslegung des § 63a Abs. 4 HG</t>
  </si>
  <si>
    <t>Anzahl der anerkannten Credits multipliziert mit der Regelstudienzeit und dividiert durch die Gesamtsumme der Credits des Studiengangs. Das Ergebnis wird bei einer Nachkommastelle kleiner als fünf auf ganze Semester abgerundet, ansonsten wird auf ganze Semester abgerundet. Es wird in das nächst höhere Fachsemester eingestuft (Ergebnis + 1 Semester).</t>
  </si>
  <si>
    <t>Zur Berechnung bitte anerkannt Credits eingeben:</t>
  </si>
  <si>
    <t>Studiengang:</t>
  </si>
  <si>
    <t>Bachelor</t>
  </si>
  <si>
    <t>Master</t>
  </si>
  <si>
    <t>(nicht Lehramt)</t>
  </si>
  <si>
    <t>Lehramt (1 Fach)</t>
  </si>
  <si>
    <t>Lehramt gbF</t>
  </si>
  <si>
    <t>Lehramt kbF</t>
  </si>
  <si>
    <t>RegelstudienzeitFaktor:</t>
  </si>
  <si>
    <t>Gesamtumfang:</t>
  </si>
  <si>
    <t>Einstufungsfaktor:</t>
  </si>
  <si>
    <t>Semesterumfang in CP:</t>
  </si>
  <si>
    <t>CreditsFaktorisiert</t>
  </si>
  <si>
    <t>Fachsemester in das eingestuft wird:</t>
  </si>
  <si>
    <t>StudiengangsName optional; StudiengangsTyp bitte anhand der Spalte oben eintragen</t>
  </si>
  <si>
    <t>Studiengangkürzel</t>
  </si>
  <si>
    <t>StudiengangsTyp</t>
  </si>
  <si>
    <t>SemesterUmfang</t>
  </si>
  <si>
    <t>AnsprechpartnerZPA</t>
  </si>
  <si>
    <t>Spalte5</t>
  </si>
  <si>
    <t>Spalte4</t>
  </si>
  <si>
    <t>Spalte3</t>
  </si>
  <si>
    <t>Spalte2</t>
  </si>
  <si>
    <t>Spalte1</t>
  </si>
  <si>
    <t>EinstufungsFaktorKBF</t>
  </si>
  <si>
    <t>FachsemestermodifikatorKBF</t>
  </si>
  <si>
    <t>Prüfungsauschuss</t>
  </si>
  <si>
    <t>Yvonne Kempa</t>
  </si>
  <si>
    <t>Der Vorsitzende des Prüfungsauschusses Wirtschaftsinformatik</t>
  </si>
  <si>
    <t>VorsitzendePA</t>
  </si>
  <si>
    <t>Univ.-Prof. Dr. W. Hamann</t>
  </si>
  <si>
    <t>Univ.-Prof. Dr. W. Hamann, i. V. AkadOR B. Tasche</t>
  </si>
  <si>
    <t>Univ.-Prof. Dr. V. Gruhn</t>
  </si>
  <si>
    <t>Univ.-Prof. Dr. V. Gruhn, i. V. AkadOR B. Tasche</t>
  </si>
  <si>
    <t>Univ.-Prof. Dr. T. Brinda</t>
  </si>
  <si>
    <t>Univ.-Prof. Dr. T. Brinda, i. V. AkadOR B. Tasche</t>
  </si>
  <si>
    <t>Univ.-Prof. Dr. J. Wasem</t>
  </si>
  <si>
    <t>Univ.-Prof. Dr. J. Wasem, i. V. AkadOR B. Tasche</t>
  </si>
  <si>
    <t>Univ.-Prof. Dr. U. Frank</t>
  </si>
  <si>
    <t>Univ.-Prof. Dr. U. Frank, i. V. AkadOR B. Tasche</t>
  </si>
  <si>
    <t>Sustainable Innopreneurship</t>
  </si>
  <si>
    <t>Emerging Topics in Innovationmanagement &amp; Entrepreneurship</t>
  </si>
  <si>
    <r>
      <t>Emerging Topics in Sustainability Managemen</t>
    </r>
    <r>
      <rPr>
        <sz val="12"/>
        <color rgb="FF000000"/>
        <rFont val="Calibri"/>
        <family val="2"/>
      </rPr>
      <t>t</t>
    </r>
  </si>
  <si>
    <t>Emerging Topics in Information System Research 1</t>
  </si>
  <si>
    <t>Emerging Topics in Information System Research 2</t>
  </si>
  <si>
    <t>Responsible Artificial Intelligence</t>
  </si>
  <si>
    <t>Vergleichende politische Ökonomie und Wirtschaftssoziologie</t>
  </si>
  <si>
    <t xml:space="preserve">Vergleichende Wohlfahrtsstaatsforschung </t>
  </si>
  <si>
    <t>Gesamtwirtschaftliche Analyse</t>
  </si>
  <si>
    <r>
      <t>Sozialphilosophie und Geschichte der Ökonomie</t>
    </r>
    <r>
      <rPr>
        <sz val="12"/>
        <color rgb="FF000000"/>
        <rFont val="Calibri"/>
        <family val="2"/>
      </rPr>
      <t xml:space="preserve">     </t>
    </r>
  </si>
  <si>
    <t>Wirtschaftsgeschichte und ökonomische Theorie: Ökonomische Paradigmen im Vergleich</t>
  </si>
  <si>
    <t xml:space="preserve">Verteilung, Wachstum, Ökologie </t>
  </si>
  <si>
    <t xml:space="preserve">Soziologie der Regulation: Mensch und Welt  </t>
  </si>
  <si>
    <t>Grundlegende Programmiertechniken</t>
  </si>
  <si>
    <t>Softwaretechnik</t>
  </si>
  <si>
    <t>Wirkung und Wirtschaftlichkeit von IT-Systemen</t>
  </si>
  <si>
    <t xml:space="preserve">Philosophie der Nachhaltigkeit  </t>
  </si>
  <si>
    <t>Sustainable Business Management</t>
  </si>
  <si>
    <t>Dienstleistungen für Kreislaufwirtschaftssysteme</t>
  </si>
  <si>
    <t>Ganzheitliche Unternehmensführung</t>
  </si>
  <si>
    <t>Sustainability Reporting</t>
  </si>
  <si>
    <t>Sustainable Basics and ESG-Trends in Finance</t>
  </si>
  <si>
    <t>Sustainable Finance</t>
  </si>
  <si>
    <t>Empirische Forschungsmethoden: Datengewinnung</t>
  </si>
  <si>
    <t>Empirische Forschungsmethoden: Multivariate Datenanalyse</t>
  </si>
  <si>
    <t>Advanced Corporate Governance</t>
  </si>
  <si>
    <t>Taxation and Sustainability</t>
  </si>
  <si>
    <t>Econometrics</t>
  </si>
  <si>
    <t>Wahlpflichtbereich „Technologie und Nachhaltigkeit in Wirtschaft und Gesellschaft“</t>
  </si>
  <si>
    <t xml:space="preserve">Soziologie der Regulation: Mensch und Welt    </t>
  </si>
  <si>
    <t>Verteilung, Wachstum, Ökologie</t>
  </si>
  <si>
    <t xml:space="preserve">Wirtschaftsgeschichte und ökonomische Theorie: Ökonomische Paradigmen im Vergleich  </t>
  </si>
  <si>
    <t xml:space="preserve">Gesamtwirtschaftliche Analyse </t>
  </si>
  <si>
    <t>Open Source Software and Business Models</t>
  </si>
  <si>
    <t xml:space="preserve">Mensch-Computer Interaktion </t>
  </si>
  <si>
    <t>Spezifische Fragen der Nachhaltigkeit  </t>
  </si>
  <si>
    <t>Organizational Behaviour – Verhalten in Organisationen</t>
  </si>
  <si>
    <t>Spezifische Fragen zu Innovationsmanagement und Entrepreneurship  </t>
  </si>
  <si>
    <t xml:space="preserve">Vergleichende politische Ökonomie und Wirtschaftssoziologie </t>
  </si>
  <si>
    <t>Sozialphilosophie und Geschichte der Ökonomie</t>
  </si>
  <si>
    <t xml:space="preserve">Emerging Topics in Sustainability Management </t>
  </si>
  <si>
    <t>ZBA</t>
  </si>
  <si>
    <t>ZBD</t>
  </si>
  <si>
    <t>ZAC</t>
  </si>
  <si>
    <t>Gute Unternehmensführung Global - Rechtliche und Ethische Aspekte</t>
  </si>
  <si>
    <t>Sommersemester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</si>
</sst>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40" x14ac:knownFonts="1">
    <font>
      <sz val="12"/>
      <color theme="1"/>
      <name val="Calibri"/>
      <family val="2"/>
      <charset val="1"/>
    </font>
    <font>
      <b/>
      <sz val="10"/>
      <color theme="1"/>
      <name val="Arial"/>
      <family val="2"/>
      <charset val="1"/>
    </font>
    <font>
      <b/>
      <sz val="10"/>
      <color theme="0"/>
      <name val="Arial"/>
      <family val="2"/>
      <charset val="1"/>
    </font>
    <font>
      <sz val="11"/>
      <color theme="1"/>
      <name val="Calibri"/>
      <family val="2"/>
      <charset val="1"/>
    </font>
    <font>
      <b/>
      <sz val="18"/>
      <name val="Calibri"/>
      <family val="2"/>
      <charset val="1"/>
    </font>
    <font>
      <sz val="10"/>
      <name val="Calibri"/>
      <family val="2"/>
      <charset val="1"/>
    </font>
    <font>
      <b/>
      <sz val="12"/>
      <color theme="1"/>
      <name val="Calibri"/>
      <family val="2"/>
      <charset val="1"/>
    </font>
    <font>
      <u/>
      <sz val="12"/>
      <color theme="10"/>
      <name val="Calibri"/>
      <family val="2"/>
      <charset val="1"/>
    </font>
    <font>
      <sz val="10"/>
      <color theme="1"/>
      <name val="Calibri"/>
      <family val="2"/>
      <charset val="1"/>
    </font>
    <font>
      <b/>
      <i/>
      <sz val="12"/>
      <color theme="1"/>
      <name val="Calibri"/>
      <family val="2"/>
      <charset val="1"/>
    </font>
    <font>
      <b/>
      <sz val="12"/>
      <name val="Calibri"/>
      <family val="2"/>
      <charset val="1"/>
    </font>
    <font>
      <b/>
      <sz val="8"/>
      <name val="Calibri"/>
      <family val="2"/>
      <charset val="1"/>
    </font>
    <font>
      <b/>
      <vertAlign val="superscript"/>
      <sz val="12"/>
      <name val="Calibri"/>
      <family val="2"/>
      <charset val="1"/>
    </font>
    <font>
      <sz val="12"/>
      <color rgb="FFFF0000"/>
      <name val="Calibri"/>
      <family val="2"/>
      <charset val="1"/>
    </font>
    <font>
      <sz val="12"/>
      <color rgb="FF0070C0"/>
      <name val="Calibri"/>
      <family val="2"/>
      <charset val="1"/>
    </font>
    <font>
      <b/>
      <sz val="11"/>
      <name val="Calibri"/>
      <family val="2"/>
      <charset val="1"/>
    </font>
    <font>
      <sz val="12"/>
      <name val="Calibri"/>
      <family val="2"/>
      <charset val="1"/>
    </font>
    <font>
      <vertAlign val="superscript"/>
      <sz val="12"/>
      <name val="Calibri"/>
      <family val="2"/>
      <charset val="1"/>
    </font>
    <font>
      <sz val="6"/>
      <name val="Calibri"/>
      <family val="2"/>
      <charset val="1"/>
    </font>
    <font>
      <sz val="8"/>
      <name val="Calibri"/>
      <family val="2"/>
      <charset val="1"/>
    </font>
    <font>
      <sz val="8"/>
      <color theme="1"/>
      <name val="Calibri"/>
      <family val="2"/>
      <charset val="1"/>
    </font>
    <font>
      <b/>
      <sz val="14"/>
      <name val="Calibri"/>
      <family val="2"/>
      <charset val="1"/>
    </font>
    <font>
      <b/>
      <vertAlign val="superscript"/>
      <sz val="8"/>
      <name val="Calibri"/>
      <family val="2"/>
      <charset val="1"/>
    </font>
    <font>
      <sz val="8"/>
      <color rgb="FFFF0000"/>
      <name val="Calibri"/>
      <family val="2"/>
      <charset val="1"/>
    </font>
    <font>
      <b/>
      <sz val="10"/>
      <color theme="1"/>
      <name val="Calibri"/>
      <family val="2"/>
      <charset val="1"/>
    </font>
    <font>
      <b/>
      <sz val="10"/>
      <name val="Calibri"/>
      <family val="2"/>
      <charset val="1"/>
    </font>
    <font>
      <sz val="11.5"/>
      <color theme="1"/>
      <name val="Calibri"/>
      <family val="2"/>
      <charset val="1"/>
    </font>
    <font>
      <b/>
      <sz val="11"/>
      <color theme="1"/>
      <name val="Calibri"/>
      <family val="2"/>
      <charset val="1"/>
    </font>
    <font>
      <b/>
      <vertAlign val="superscript"/>
      <sz val="13"/>
      <name val="Calibri"/>
      <family val="2"/>
      <charset val="1"/>
    </font>
    <font>
      <b/>
      <sz val="13"/>
      <name val="Calibri"/>
      <family val="2"/>
      <charset val="1"/>
    </font>
    <font>
      <sz val="13"/>
      <name val="Calibri"/>
      <family val="2"/>
      <charset val="1"/>
    </font>
    <font>
      <sz val="12"/>
      <color rgb="FF00B050"/>
      <name val="Calibri"/>
      <family val="2"/>
      <charset val="1"/>
    </font>
    <font>
      <sz val="13"/>
      <color theme="1"/>
      <name val="Calibri"/>
      <family val="2"/>
      <charset val="1"/>
    </font>
    <font>
      <sz val="12"/>
      <color rgb="FF000000"/>
      <name val="Calibri"/>
      <family val="2"/>
      <charset val="1"/>
    </font>
    <font>
      <b/>
      <sz val="20"/>
      <name val="Calibri"/>
      <family val="2"/>
      <charset val="1"/>
    </font>
    <font>
      <sz val="9"/>
      <color theme="1"/>
      <name val="Calibri"/>
      <family val="2"/>
      <charset val="1"/>
    </font>
    <font>
      <b/>
      <sz val="9"/>
      <color theme="1"/>
      <name val="Calibri"/>
      <family val="2"/>
      <charset val="1"/>
    </font>
    <font>
      <sz val="12"/>
      <color theme="1"/>
      <name val="Calibri"/>
      <family val="2"/>
    </font>
    <font>
      <sz val="12"/>
      <color rgb="FF000000"/>
      <name val="Calibri"/>
      <family val="2"/>
    </font>
    <font>
      <sz val="11"/>
      <color rgb="FF000000"/>
      <name val="Calibri"/>
      <family val="2"/>
    </font>
  </fonts>
  <fills count="10">
    <fill>
      <patternFill patternType="none"/>
    </fill>
    <fill>
      <patternFill patternType="gray125"/>
    </fill>
    <fill>
      <patternFill patternType="solid">
        <fgColor rgb="FFFFFF99"/>
        <bgColor rgb="FFFFFFCC"/>
      </patternFill>
    </fill>
    <fill>
      <patternFill patternType="solid">
        <fgColor theme="6" tint="-0.249977111117893"/>
        <bgColor rgb="FF808080"/>
      </patternFill>
    </fill>
    <fill>
      <patternFill patternType="solid">
        <fgColor rgb="FFCCFFFF"/>
        <bgColor rgb="FFCCFFFF"/>
      </patternFill>
    </fill>
    <fill>
      <patternFill patternType="solid">
        <fgColor rgb="FFDDD9C4"/>
        <bgColor rgb="FFFFCC99"/>
      </patternFill>
    </fill>
    <fill>
      <patternFill patternType="solid">
        <fgColor rgb="FF99FF66"/>
        <bgColor rgb="FF99CC00"/>
      </patternFill>
    </fill>
    <fill>
      <patternFill patternType="solid">
        <fgColor rgb="FFC5BE9B"/>
        <bgColor rgb="FFDDD9C4"/>
      </patternFill>
    </fill>
    <fill>
      <patternFill patternType="solid">
        <fgColor rgb="FFFF99FF"/>
        <bgColor rgb="FFCC99FF"/>
      </patternFill>
    </fill>
    <fill>
      <patternFill patternType="solid">
        <fgColor rgb="FFFFFF00"/>
        <bgColor rgb="FFFFFF00"/>
      </patternFill>
    </fill>
  </fills>
  <borders count="49">
    <border>
      <left/>
      <right/>
      <top/>
      <bottom/>
      <diagonal/>
    </border>
    <border>
      <left/>
      <right/>
      <top style="thin">
        <color theme="0" tint="-0.499984740745262"/>
      </top>
      <bottom/>
      <diagonal/>
    </border>
    <border>
      <left style="thick">
        <color rgb="FF00B050"/>
      </left>
      <right style="thick">
        <color rgb="FF00B050"/>
      </right>
      <top style="thick">
        <color rgb="FF00B050"/>
      </top>
      <bottom/>
      <diagonal/>
    </border>
    <border>
      <left/>
      <right style="thick">
        <color rgb="FF00B050"/>
      </right>
      <top/>
      <bottom/>
      <diagonal/>
    </border>
    <border>
      <left style="thick">
        <color rgb="FF00B050"/>
      </left>
      <right style="thick">
        <color rgb="FF00B050"/>
      </right>
      <top/>
      <bottom/>
      <diagonal/>
    </border>
    <border>
      <left style="thick">
        <color rgb="FF00B050"/>
      </left>
      <right style="thick">
        <color rgb="FF00B050"/>
      </right>
      <top/>
      <bottom style="thick">
        <color rgb="FF00B050"/>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diagonal/>
    </border>
    <border>
      <left style="thin">
        <color auto="1"/>
      </left>
      <right/>
      <top style="thin">
        <color auto="1"/>
      </top>
      <bottom style="medium">
        <color rgb="FFFF0000"/>
      </bottom>
      <diagonal/>
    </border>
    <border>
      <left/>
      <right/>
      <top style="thin">
        <color auto="1"/>
      </top>
      <bottom style="medium">
        <color rgb="FFFF0000"/>
      </bottom>
      <diagonal/>
    </border>
    <border>
      <left/>
      <right style="medium">
        <color auto="1"/>
      </right>
      <top style="thin">
        <color auto="1"/>
      </top>
      <bottom style="medium">
        <color rgb="FFFF0000"/>
      </bottom>
      <diagonal/>
    </border>
    <border>
      <left style="medium">
        <color auto="1"/>
      </left>
      <right style="medium">
        <color rgb="FFFF0000"/>
      </right>
      <top style="medium">
        <color auto="1"/>
      </top>
      <bottom style="thin">
        <color auto="1"/>
      </bottom>
      <diagonal/>
    </border>
    <border>
      <left style="medium">
        <color rgb="FFFF0000"/>
      </left>
      <right style="medium">
        <color rgb="FFFF0000"/>
      </right>
      <top style="medium">
        <color rgb="FFFF0000"/>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rgb="FFFF0000"/>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auto="1"/>
      </left>
      <right style="medium">
        <color theme="4"/>
      </right>
      <top style="thin">
        <color auto="1"/>
      </top>
      <bottom style="thin">
        <color auto="1"/>
      </bottom>
      <diagonal/>
    </border>
    <border>
      <left style="medium">
        <color theme="4"/>
      </left>
      <right/>
      <top style="medium">
        <color rgb="FFFF0000"/>
      </top>
      <bottom style="thin">
        <color auto="1"/>
      </bottom>
      <diagonal/>
    </border>
    <border>
      <left style="thin">
        <color auto="1"/>
      </left>
      <right style="thin">
        <color auto="1"/>
      </right>
      <top style="medium">
        <color rgb="FFFF0000"/>
      </top>
      <bottom style="thin">
        <color auto="1"/>
      </bottom>
      <diagonal/>
    </border>
    <border>
      <left/>
      <right style="medium">
        <color theme="4"/>
      </right>
      <top style="medium">
        <color rgb="FFFF0000"/>
      </top>
      <bottom style="thin">
        <color auto="1"/>
      </bottom>
      <diagonal/>
    </border>
    <border>
      <left style="medium">
        <color theme="4"/>
      </left>
      <right/>
      <top/>
      <bottom/>
      <diagonal/>
    </border>
    <border>
      <left style="medium">
        <color theme="4"/>
      </left>
      <right style="thin">
        <color auto="1"/>
      </right>
      <top style="thin">
        <color auto="1"/>
      </top>
      <bottom style="medium">
        <color theme="4"/>
      </bottom>
      <diagonal/>
    </border>
    <border>
      <left style="thin">
        <color auto="1"/>
      </left>
      <right style="medium">
        <color theme="4"/>
      </right>
      <top style="thin">
        <color auto="1"/>
      </top>
      <bottom/>
      <diagonal/>
    </border>
    <border>
      <left style="medium">
        <color auto="1"/>
      </left>
      <right style="medium">
        <color theme="4"/>
      </right>
      <top style="thin">
        <color auto="1"/>
      </top>
      <bottom style="medium">
        <color auto="1"/>
      </bottom>
      <diagonal/>
    </border>
    <border>
      <left style="thin">
        <color auto="1"/>
      </left>
      <right/>
      <top/>
      <bottom style="medium">
        <color theme="4"/>
      </bottom>
      <diagonal/>
    </border>
    <border>
      <left/>
      <right style="medium">
        <color theme="4"/>
      </right>
      <top/>
      <bottom style="medium">
        <color theme="4"/>
      </bottom>
      <diagonal/>
    </border>
    <border>
      <left/>
      <right/>
      <top style="medium">
        <color auto="1"/>
      </top>
      <bottom/>
      <diagonal/>
    </border>
    <border>
      <left/>
      <right/>
      <top style="medium">
        <color theme="4"/>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rgb="FFFF0000"/>
      </left>
      <right style="medium">
        <color rgb="FFFF0000"/>
      </right>
      <top style="medium">
        <color rgb="FFFF0000"/>
      </top>
      <bottom style="medium">
        <color rgb="FFFF0000"/>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6">
    <xf numFmtId="0" fontId="0" fillId="0" borderId="0"/>
    <xf numFmtId="0" fontId="7" fillId="0" borderId="0" applyBorder="0" applyProtection="0"/>
    <xf numFmtId="0" fontId="1" fillId="2" borderId="1"/>
    <xf numFmtId="0" fontId="2" fillId="3" borderId="0"/>
    <xf numFmtId="0" fontId="3" fillId="0" borderId="0"/>
    <xf numFmtId="0" fontId="1" fillId="4" borderId="1"/>
  </cellStyleXfs>
  <cellXfs count="153">
    <xf numFmtId="0" fontId="0" fillId="0" borderId="0" xfId="0"/>
    <xf numFmtId="0" fontId="0" fillId="0" borderId="0" xfId="0" applyAlignment="1" applyProtection="1"/>
    <xf numFmtId="0" fontId="0" fillId="0" borderId="0" xfId="0" applyAlignment="1" applyProtection="1">
      <alignment vertical="center"/>
    </xf>
    <xf numFmtId="49" fontId="6" fillId="0" borderId="12" xfId="0" applyNumberFormat="1" applyFont="1" applyBorder="1" applyAlignment="1" applyProtection="1">
      <alignment vertical="center" wrapText="1" shrinkToFit="1"/>
    </xf>
    <xf numFmtId="3" fontId="8" fillId="0" borderId="13" xfId="0" applyNumberFormat="1" applyFont="1" applyBorder="1" applyAlignment="1" applyProtection="1">
      <alignment horizontal="left" vertical="center" shrinkToFit="1"/>
    </xf>
    <xf numFmtId="2" fontId="0" fillId="0" borderId="14" xfId="0" applyNumberFormat="1" applyFont="1" applyBorder="1" applyAlignment="1" applyProtection="1">
      <alignment horizontal="right" vertical="center" shrinkToFit="1"/>
    </xf>
    <xf numFmtId="0" fontId="15" fillId="0" borderId="8" xfId="0" applyFont="1" applyBorder="1" applyAlignment="1" applyProtection="1">
      <alignment horizontal="center" vertical="center" textRotation="90" wrapText="1"/>
    </xf>
    <xf numFmtId="0" fontId="16" fillId="0" borderId="19" xfId="0" applyFont="1" applyBorder="1" applyAlignment="1" applyProtection="1">
      <alignment horizontal="center" vertical="top" wrapText="1" shrinkToFit="1"/>
    </xf>
    <xf numFmtId="0" fontId="16" fillId="0" borderId="20" xfId="0" applyFont="1" applyBorder="1" applyAlignment="1" applyProtection="1">
      <alignment horizontal="center" vertical="top" wrapText="1" shrinkToFit="1"/>
    </xf>
    <xf numFmtId="0" fontId="0" fillId="0" borderId="20" xfId="0" applyFont="1" applyBorder="1" applyAlignment="1" applyProtection="1">
      <alignment horizontal="center" vertical="top" wrapText="1" shrinkToFit="1"/>
    </xf>
    <xf numFmtId="0" fontId="0" fillId="0" borderId="9" xfId="0" applyFont="1" applyBorder="1" applyAlignment="1" applyProtection="1">
      <alignment horizontal="center" vertical="top" wrapText="1" shrinkToFit="1"/>
    </xf>
    <xf numFmtId="0" fontId="0" fillId="0" borderId="21" xfId="0" applyFont="1" applyBorder="1" applyAlignment="1" applyProtection="1">
      <alignment horizontal="center" vertical="top" wrapText="1"/>
    </xf>
    <xf numFmtId="0" fontId="10" fillId="0" borderId="22" xfId="0" applyFont="1" applyBorder="1" applyAlignment="1" applyProtection="1">
      <alignment horizontal="center" vertical="top" wrapText="1"/>
    </xf>
    <xf numFmtId="0" fontId="0" fillId="0" borderId="23" xfId="0" applyFont="1" applyBorder="1" applyAlignment="1" applyProtection="1">
      <alignment horizontal="center" vertical="top" wrapText="1"/>
    </xf>
    <xf numFmtId="0" fontId="10" fillId="0" borderId="20" xfId="0" applyFont="1" applyBorder="1" applyAlignment="1" applyProtection="1">
      <alignment horizontal="center" vertical="top" wrapText="1" shrinkToFit="1"/>
    </xf>
    <xf numFmtId="0" fontId="21" fillId="0" borderId="20" xfId="0" applyFont="1" applyBorder="1" applyAlignment="1" applyProtection="1">
      <alignment horizontal="center" vertical="top" wrapText="1" shrinkToFit="1"/>
    </xf>
    <xf numFmtId="0" fontId="10" fillId="0" borderId="24" xfId="0" applyFont="1" applyBorder="1" applyAlignment="1" applyProtection="1">
      <alignment horizontal="center" vertical="top" wrapText="1" shrinkToFit="1"/>
    </xf>
    <xf numFmtId="0" fontId="0" fillId="0" borderId="0" xfId="0" applyAlignment="1" applyProtection="1">
      <alignment vertical="top"/>
    </xf>
    <xf numFmtId="0" fontId="10" fillId="0" borderId="8" xfId="0" applyFont="1" applyBorder="1" applyAlignment="1" applyProtection="1">
      <alignment horizontal="center" vertical="top"/>
    </xf>
    <xf numFmtId="0" fontId="0" fillId="0" borderId="19" xfId="0" applyBorder="1" applyAlignment="1" applyProtection="1">
      <alignment horizontal="left" vertical="top" shrinkToFit="1"/>
      <protection locked="0"/>
    </xf>
    <xf numFmtId="0" fontId="8" fillId="0" borderId="20" xfId="0" applyFont="1" applyBorder="1" applyAlignment="1" applyProtection="1">
      <alignment horizontal="left" vertical="top" shrinkToFit="1"/>
      <protection locked="0"/>
    </xf>
    <xf numFmtId="0" fontId="0" fillId="0" borderId="20" xfId="0" applyBorder="1" applyAlignment="1" applyProtection="1">
      <alignment horizontal="left" vertical="top" shrinkToFit="1"/>
      <protection locked="0"/>
    </xf>
    <xf numFmtId="0" fontId="0" fillId="0" borderId="20" xfId="0" applyBorder="1" applyAlignment="1" applyProtection="1">
      <alignment horizontal="center" vertical="top" shrinkToFit="1"/>
      <protection locked="0"/>
    </xf>
    <xf numFmtId="164" fontId="0" fillId="0" borderId="9" xfId="0" applyNumberFormat="1" applyBorder="1" applyAlignment="1" applyProtection="1">
      <alignment horizontal="center" vertical="top" shrinkToFit="1"/>
      <protection locked="0"/>
    </xf>
    <xf numFmtId="0" fontId="0" fillId="0" borderId="21" xfId="0" applyBorder="1" applyAlignment="1" applyProtection="1">
      <alignment horizontal="center" vertical="top" shrinkToFit="1"/>
      <protection locked="0"/>
    </xf>
    <xf numFmtId="0" fontId="20" fillId="0" borderId="24" xfId="0" applyFont="1" applyBorder="1" applyAlignment="1" applyProtection="1">
      <alignment horizontal="left" vertical="top" shrinkToFit="1"/>
    </xf>
    <xf numFmtId="0" fontId="0" fillId="0" borderId="23" xfId="0" applyBorder="1" applyAlignment="1" applyProtection="1">
      <alignment horizontal="center" vertical="top" shrinkToFit="1"/>
      <protection locked="0"/>
    </xf>
    <xf numFmtId="0" fontId="23" fillId="0" borderId="22" xfId="0" applyFont="1" applyBorder="1" applyAlignment="1" applyProtection="1">
      <alignment horizontal="left" vertical="top" shrinkToFit="1"/>
    </xf>
    <xf numFmtId="0" fontId="13" fillId="0" borderId="20" xfId="0" applyFont="1" applyBorder="1" applyAlignment="1" applyProtection="1">
      <alignment horizontal="center" vertical="top"/>
      <protection locked="0"/>
    </xf>
    <xf numFmtId="0" fontId="13" fillId="0" borderId="20" xfId="0" applyFont="1" applyBorder="1" applyAlignment="1" applyProtection="1">
      <alignment horizontal="center" vertical="top" shrinkToFit="1"/>
    </xf>
    <xf numFmtId="164" fontId="13" fillId="0" borderId="20" xfId="0" applyNumberFormat="1" applyFont="1" applyBorder="1" applyAlignment="1" applyProtection="1">
      <alignment horizontal="center" vertical="top" shrinkToFit="1"/>
    </xf>
    <xf numFmtId="164" fontId="13" fillId="0" borderId="24" xfId="0" applyNumberFormat="1" applyFont="1" applyBorder="1" applyAlignment="1" applyProtection="1">
      <alignment horizontal="center" vertical="top" shrinkToFit="1"/>
      <protection locked="0"/>
    </xf>
    <xf numFmtId="0" fontId="0" fillId="0" borderId="21" xfId="0" applyBorder="1" applyAlignment="1" applyProtection="1">
      <alignment horizontal="left" vertical="top" shrinkToFit="1"/>
      <protection locked="0"/>
    </xf>
    <xf numFmtId="0" fontId="14" fillId="0" borderId="29" xfId="0" applyFont="1" applyBorder="1" applyAlignment="1" applyProtection="1">
      <alignment horizontal="center" vertical="center"/>
    </xf>
    <xf numFmtId="0" fontId="5" fillId="0" borderId="0" xfId="0" applyFont="1" applyBorder="1" applyAlignment="1" applyProtection="1">
      <alignment horizontal="right" vertical="center"/>
    </xf>
    <xf numFmtId="0" fontId="16" fillId="0" borderId="33" xfId="0" applyFont="1" applyBorder="1" applyAlignment="1" applyProtection="1">
      <alignment vertical="center"/>
    </xf>
    <xf numFmtId="0" fontId="6" fillId="0" borderId="0" xfId="0" applyFont="1" applyAlignment="1" applyProtection="1"/>
    <xf numFmtId="0" fontId="20" fillId="0" borderId="35" xfId="0" applyFont="1" applyBorder="1" applyAlignment="1" applyProtection="1">
      <alignment vertical="top"/>
    </xf>
    <xf numFmtId="0" fontId="0" fillId="0" borderId="35" xfId="0" applyBorder="1" applyAlignment="1" applyProtection="1"/>
    <xf numFmtId="0" fontId="29" fillId="0" borderId="0" xfId="0" applyFont="1" applyBorder="1" applyAlignment="1" applyProtection="1"/>
    <xf numFmtId="0" fontId="30" fillId="0" borderId="0" xfId="0" applyFont="1" applyBorder="1" applyAlignment="1" applyProtection="1"/>
    <xf numFmtId="0" fontId="30" fillId="0" borderId="0" xfId="0" applyFont="1" applyAlignment="1" applyProtection="1"/>
    <xf numFmtId="0" fontId="29" fillId="0" borderId="0" xfId="0" applyFont="1" applyAlignment="1" applyProtection="1"/>
    <xf numFmtId="0" fontId="28" fillId="0" borderId="0" xfId="0" applyFont="1" applyAlignment="1" applyProtection="1"/>
    <xf numFmtId="0" fontId="30" fillId="0" borderId="0" xfId="0" applyFont="1" applyAlignment="1" applyProtection="1">
      <alignment horizontal="center" vertical="top" wrapText="1"/>
    </xf>
    <xf numFmtId="0" fontId="30" fillId="0" borderId="0" xfId="0" applyFont="1" applyAlignment="1" applyProtection="1">
      <alignment horizontal="left"/>
    </xf>
    <xf numFmtId="0" fontId="31" fillId="0" borderId="0" xfId="0" applyFont="1" applyAlignment="1" applyProtection="1">
      <alignment horizontal="left"/>
    </xf>
    <xf numFmtId="0" fontId="32" fillId="0" borderId="0" xfId="0" applyFont="1" applyAlignment="1" applyProtection="1"/>
    <xf numFmtId="0" fontId="15" fillId="0" borderId="20" xfId="0" applyFont="1" applyBorder="1" applyAlignment="1" applyProtection="1">
      <alignment horizontal="center" vertical="top" textRotation="90" wrapText="1"/>
    </xf>
    <xf numFmtId="0" fontId="0" fillId="0" borderId="20" xfId="0" applyBorder="1" applyAlignment="1" applyProtection="1">
      <alignment horizontal="center" vertical="top"/>
      <protection locked="0"/>
    </xf>
    <xf numFmtId="0" fontId="0" fillId="0" borderId="0" xfId="0" applyBorder="1" applyAlignment="1" applyProtection="1">
      <alignment horizontal="center" vertical="top"/>
      <protection locked="0"/>
    </xf>
    <xf numFmtId="0" fontId="0" fillId="0" borderId="0" xfId="0" applyBorder="1" applyAlignment="1" applyProtection="1">
      <alignment horizontal="left" vertical="top"/>
      <protection locked="0"/>
    </xf>
    <xf numFmtId="0" fontId="16" fillId="0" borderId="0" xfId="0" applyFont="1" applyBorder="1" applyAlignment="1" applyProtection="1">
      <alignment horizontal="center" vertical="top"/>
    </xf>
    <xf numFmtId="0" fontId="16" fillId="0" borderId="0" xfId="0" applyFont="1" applyBorder="1" applyAlignment="1" applyProtection="1">
      <alignment horizontal="left" vertical="top"/>
    </xf>
    <xf numFmtId="0" fontId="30" fillId="0" borderId="0" xfId="0" applyFont="1" applyAlignment="1" applyProtection="1">
      <alignment vertical="center"/>
    </xf>
    <xf numFmtId="0" fontId="30" fillId="0" borderId="0" xfId="0" applyFont="1" applyAlignment="1" applyProtection="1">
      <alignment horizontal="left" vertical="center"/>
    </xf>
    <xf numFmtId="0" fontId="32" fillId="0" borderId="0" xfId="0" applyFont="1" applyAlignment="1" applyProtection="1">
      <alignment horizontal="left" vertical="center"/>
    </xf>
    <xf numFmtId="0" fontId="0" fillId="0" borderId="0" xfId="0" applyFont="1" applyAlignment="1" applyProtection="1"/>
    <xf numFmtId="0" fontId="0" fillId="0" borderId="0" xfId="0" applyFont="1" applyAlignment="1" applyProtection="1">
      <alignment horizontal="left" vertical="center" readingOrder="1"/>
    </xf>
    <xf numFmtId="0" fontId="33" fillId="0" borderId="0" xfId="0" applyFont="1" applyAlignment="1" applyProtection="1">
      <alignment horizontal="left" vertical="center" wrapText="1" readingOrder="1"/>
    </xf>
    <xf numFmtId="0" fontId="0" fillId="0" borderId="0" xfId="0" applyFont="1" applyAlignment="1" applyProtection="1">
      <alignment horizontal="left" vertical="center" wrapText="1" readingOrder="1"/>
    </xf>
    <xf numFmtId="0" fontId="33" fillId="0" borderId="0" xfId="0" applyFont="1" applyAlignment="1" applyProtection="1">
      <alignment horizontal="left" vertical="center" readingOrder="1"/>
    </xf>
    <xf numFmtId="0" fontId="0" fillId="0" borderId="0" xfId="0" applyFont="1" applyAlignment="1" applyProtection="1">
      <alignment horizontal="left"/>
    </xf>
    <xf numFmtId="0" fontId="0" fillId="0" borderId="0" xfId="0" applyFont="1" applyAlignment="1" applyProtection="1">
      <alignment horizontal="left" vertical="top"/>
    </xf>
    <xf numFmtId="0" fontId="34" fillId="5" borderId="37" xfId="0" applyFont="1" applyFill="1" applyBorder="1" applyAlignment="1" applyProtection="1"/>
    <xf numFmtId="0" fontId="34" fillId="5" borderId="35" xfId="0" applyFont="1" applyFill="1" applyBorder="1" applyAlignment="1" applyProtection="1"/>
    <xf numFmtId="0" fontId="0" fillId="5" borderId="35" xfId="0" applyFill="1" applyBorder="1" applyAlignment="1" applyProtection="1"/>
    <xf numFmtId="0" fontId="0" fillId="5" borderId="38" xfId="0" applyFill="1" applyBorder="1" applyAlignment="1" applyProtection="1"/>
    <xf numFmtId="0" fontId="35" fillId="5" borderId="39" xfId="0" applyFont="1" applyFill="1" applyBorder="1" applyAlignment="1" applyProtection="1"/>
    <xf numFmtId="0" fontId="35" fillId="5" borderId="0" xfId="0" applyFont="1" applyFill="1" applyAlignment="1" applyProtection="1"/>
    <xf numFmtId="0" fontId="35" fillId="5" borderId="40" xfId="0" applyFont="1" applyFill="1" applyBorder="1" applyAlignment="1" applyProtection="1"/>
    <xf numFmtId="0" fontId="0" fillId="5" borderId="37" xfId="0" applyFill="1" applyBorder="1" applyAlignment="1" applyProtection="1"/>
    <xf numFmtId="0" fontId="27" fillId="5" borderId="39" xfId="0" applyFont="1" applyFill="1" applyBorder="1" applyAlignment="1" applyProtection="1"/>
    <xf numFmtId="0" fontId="0" fillId="5" borderId="0" xfId="0" applyFill="1" applyBorder="1" applyAlignment="1" applyProtection="1"/>
    <xf numFmtId="0" fontId="0" fillId="6" borderId="42" xfId="0" applyFill="1" applyBorder="1" applyAlignment="1" applyProtection="1">
      <alignment horizontal="center"/>
      <protection locked="0"/>
    </xf>
    <xf numFmtId="0" fontId="0" fillId="6" borderId="0" xfId="0" applyFill="1" applyBorder="1" applyAlignment="1" applyProtection="1">
      <alignment horizontal="center"/>
      <protection locked="0"/>
    </xf>
    <xf numFmtId="0" fontId="0" fillId="5" borderId="0" xfId="0" applyFill="1" applyBorder="1" applyAlignment="1" applyProtection="1">
      <alignment horizontal="center"/>
      <protection locked="0"/>
    </xf>
    <xf numFmtId="0" fontId="27" fillId="5" borderId="0" xfId="0" applyFont="1" applyFill="1" applyBorder="1" applyAlignment="1" applyProtection="1">
      <alignment horizontal="center"/>
    </xf>
    <xf numFmtId="0" fontId="0" fillId="5" borderId="40" xfId="0" applyFill="1" applyBorder="1" applyAlignment="1" applyProtection="1"/>
    <xf numFmtId="0" fontId="27" fillId="5" borderId="39" xfId="0" applyFont="1" applyFill="1" applyBorder="1" applyAlignment="1" applyProtection="1">
      <alignment vertical="top"/>
    </xf>
    <xf numFmtId="0" fontId="6" fillId="7" borderId="43" xfId="0" applyFont="1" applyFill="1" applyBorder="1" applyAlignment="1" applyProtection="1">
      <alignment horizontal="left" wrapText="1"/>
    </xf>
    <xf numFmtId="0" fontId="6" fillId="5" borderId="43" xfId="0" applyFont="1" applyFill="1" applyBorder="1" applyAlignment="1" applyProtection="1">
      <alignment horizontal="left" wrapText="1"/>
    </xf>
    <xf numFmtId="0" fontId="6" fillId="5" borderId="0" xfId="0" applyFont="1" applyFill="1" applyBorder="1" applyAlignment="1" applyProtection="1">
      <alignment horizontal="left"/>
    </xf>
    <xf numFmtId="0" fontId="6" fillId="7" borderId="44" xfId="0" applyFont="1" applyFill="1" applyBorder="1" applyAlignment="1" applyProtection="1">
      <alignment horizontal="left" wrapText="1"/>
    </xf>
    <xf numFmtId="0" fontId="6" fillId="5" borderId="44" xfId="0" applyFont="1" applyFill="1" applyBorder="1" applyAlignment="1" applyProtection="1">
      <alignment horizontal="left" wrapText="1"/>
    </xf>
    <xf numFmtId="0" fontId="0" fillId="7" borderId="44" xfId="0" applyFill="1" applyBorder="1" applyAlignment="1" applyProtection="1">
      <alignment horizontal="right"/>
    </xf>
    <xf numFmtId="0" fontId="0" fillId="5" borderId="44" xfId="0" applyFill="1" applyBorder="1" applyAlignment="1" applyProtection="1">
      <alignment horizontal="right"/>
    </xf>
    <xf numFmtId="0" fontId="0" fillId="5" borderId="0" xfId="0" applyFill="1" applyBorder="1" applyAlignment="1" applyProtection="1">
      <alignment horizontal="right"/>
    </xf>
    <xf numFmtId="0" fontId="27" fillId="7" borderId="44" xfId="0" applyFont="1" applyFill="1" applyBorder="1" applyAlignment="1" applyProtection="1">
      <alignment horizontal="right"/>
    </xf>
    <xf numFmtId="165" fontId="0" fillId="7" borderId="44" xfId="0" applyNumberFormat="1" applyFill="1" applyBorder="1" applyAlignment="1" applyProtection="1">
      <alignment horizontal="right"/>
    </xf>
    <xf numFmtId="165" fontId="0" fillId="5" borderId="44" xfId="0" applyNumberFormat="1" applyFill="1" applyBorder="1" applyAlignment="1" applyProtection="1">
      <alignment horizontal="right"/>
    </xf>
    <xf numFmtId="165" fontId="0" fillId="5" borderId="0" xfId="0" applyNumberFormat="1" applyFill="1" applyBorder="1" applyAlignment="1" applyProtection="1">
      <alignment horizontal="right"/>
    </xf>
    <xf numFmtId="165" fontId="27" fillId="7" borderId="44" xfId="0" applyNumberFormat="1" applyFont="1" applyFill="1" applyBorder="1" applyAlignment="1" applyProtection="1">
      <alignment horizontal="right"/>
    </xf>
    <xf numFmtId="2" fontId="0" fillId="7" borderId="44" xfId="0" applyNumberFormat="1" applyFill="1" applyBorder="1" applyAlignment="1" applyProtection="1">
      <alignment horizontal="right"/>
    </xf>
    <xf numFmtId="0" fontId="27" fillId="8" borderId="45" xfId="0" applyFont="1" applyFill="1" applyBorder="1" applyAlignment="1" applyProtection="1">
      <alignment horizontal="right" vertical="center"/>
    </xf>
    <xf numFmtId="0" fontId="27" fillId="8" borderId="0" xfId="0" applyFont="1" applyFill="1" applyBorder="1" applyAlignment="1" applyProtection="1">
      <alignment horizontal="right" vertical="center"/>
    </xf>
    <xf numFmtId="0" fontId="27" fillId="5" borderId="0" xfId="0" applyFont="1" applyFill="1" applyBorder="1" applyAlignment="1" applyProtection="1">
      <alignment horizontal="right"/>
    </xf>
    <xf numFmtId="0" fontId="27" fillId="5" borderId="46" xfId="0" applyFont="1" applyFill="1" applyBorder="1" applyAlignment="1" applyProtection="1"/>
    <xf numFmtId="0" fontId="0" fillId="5" borderId="47" xfId="0" applyFill="1" applyBorder="1" applyAlignment="1" applyProtection="1">
      <alignment horizontal="center" vertical="center"/>
    </xf>
    <xf numFmtId="0" fontId="27" fillId="5" borderId="47" xfId="0" applyFont="1" applyFill="1" applyBorder="1" applyAlignment="1" applyProtection="1">
      <alignment horizontal="right"/>
    </xf>
    <xf numFmtId="0" fontId="0" fillId="5" borderId="48" xfId="0" applyFill="1" applyBorder="1" applyAlignment="1" applyProtection="1"/>
    <xf numFmtId="165" fontId="0" fillId="0" borderId="0" xfId="0" applyNumberFormat="1" applyAlignment="1" applyProtection="1"/>
    <xf numFmtId="0" fontId="0" fillId="9" borderId="0" xfId="0" applyFont="1" applyFill="1" applyAlignment="1" applyProtection="1"/>
    <xf numFmtId="0" fontId="37" fillId="0" borderId="0" xfId="0" applyFont="1"/>
    <xf numFmtId="0" fontId="37" fillId="0" borderId="0" xfId="0" applyFont="1" applyAlignment="1">
      <alignment horizontal="left" vertical="center" wrapText="1"/>
    </xf>
    <xf numFmtId="0" fontId="38" fillId="0" borderId="0" xfId="0" applyFont="1"/>
    <xf numFmtId="0" fontId="38" fillId="0" borderId="0" xfId="0" applyFont="1" applyAlignment="1">
      <alignment horizontal="left" vertical="center" wrapText="1"/>
    </xf>
    <xf numFmtId="0" fontId="39" fillId="0" borderId="0" xfId="0" applyFont="1"/>
    <xf numFmtId="0" fontId="39" fillId="0" borderId="0" xfId="0" applyFont="1" applyAlignment="1">
      <alignment horizontal="left" vertical="center" wrapText="1"/>
    </xf>
    <xf numFmtId="0" fontId="0" fillId="0" borderId="0" xfId="0" applyFont="1" applyAlignment="1" applyProtection="1">
      <alignment horizontal="right"/>
    </xf>
    <xf numFmtId="0" fontId="29" fillId="0" borderId="0" xfId="0" applyFont="1" applyBorder="1" applyAlignment="1" applyProtection="1"/>
    <xf numFmtId="0" fontId="30" fillId="0" borderId="0" xfId="0" applyFont="1" applyBorder="1" applyAlignment="1" applyProtection="1">
      <alignment horizontal="left" vertical="top" wrapText="1"/>
    </xf>
    <xf numFmtId="0" fontId="32" fillId="0" borderId="0" xfId="0" applyFont="1" applyBorder="1" applyAlignment="1" applyProtection="1"/>
    <xf numFmtId="0" fontId="32" fillId="0" borderId="0" xfId="0" applyFont="1" applyBorder="1" applyAlignment="1" applyProtection="1">
      <alignment horizontal="left"/>
      <protection locked="0"/>
    </xf>
    <xf numFmtId="0" fontId="0" fillId="0" borderId="20" xfId="0" applyBorder="1" applyAlignment="1" applyProtection="1">
      <alignment horizontal="left" vertical="top"/>
      <protection locked="0"/>
    </xf>
    <xf numFmtId="0" fontId="28" fillId="0" borderId="0" xfId="0" applyFont="1" applyBorder="1" applyAlignment="1" applyProtection="1">
      <alignment horizontal="left" vertical="top" wrapText="1"/>
    </xf>
    <xf numFmtId="0" fontId="28" fillId="0" borderId="0" xfId="0" applyFont="1" applyBorder="1" applyAlignment="1" applyProtection="1"/>
    <xf numFmtId="0" fontId="30" fillId="0" borderId="0" xfId="0" applyFont="1" applyBorder="1" applyAlignment="1" applyProtection="1">
      <alignment horizontal="left" vertical="center" wrapText="1"/>
    </xf>
    <xf numFmtId="0" fontId="29" fillId="0" borderId="20" xfId="0" applyFont="1" applyBorder="1" applyAlignment="1" applyProtection="1">
      <alignment horizontal="left" vertical="center"/>
    </xf>
    <xf numFmtId="0" fontId="30" fillId="0" borderId="0" xfId="0" applyFont="1" applyBorder="1" applyAlignment="1" applyProtection="1"/>
    <xf numFmtId="0" fontId="27" fillId="0" borderId="36" xfId="0" applyFont="1" applyBorder="1" applyAlignment="1" applyProtection="1">
      <alignment horizontal="right" vertical="top"/>
    </xf>
    <xf numFmtId="0" fontId="28" fillId="0" borderId="0" xfId="0" applyFont="1" applyBorder="1" applyAlignment="1" applyProtection="1">
      <alignment wrapText="1"/>
    </xf>
    <xf numFmtId="0" fontId="24" fillId="0" borderId="25" xfId="0" applyFont="1" applyBorder="1" applyAlignment="1" applyProtection="1">
      <alignment horizontal="left" vertical="top" wrapText="1"/>
    </xf>
    <xf numFmtId="0" fontId="14" fillId="0" borderId="26" xfId="0" applyFont="1" applyBorder="1" applyAlignment="1" applyProtection="1">
      <alignment horizontal="right" vertical="center"/>
    </xf>
    <xf numFmtId="0" fontId="14" fillId="0" borderId="27" xfId="0" applyFont="1" applyBorder="1" applyAlignment="1" applyProtection="1">
      <alignment horizontal="center" vertical="center" shrinkToFit="1"/>
    </xf>
    <xf numFmtId="0" fontId="19" fillId="0" borderId="28" xfId="0" applyFont="1" applyBorder="1" applyAlignment="1" applyProtection="1">
      <alignment horizontal="center" vertical="center" wrapText="1"/>
    </xf>
    <xf numFmtId="0" fontId="5" fillId="0" borderId="20" xfId="0" applyFont="1" applyBorder="1" applyAlignment="1" applyProtection="1">
      <alignment horizontal="center" vertical="center" shrinkToFit="1"/>
    </xf>
    <xf numFmtId="0" fontId="25" fillId="0" borderId="30" xfId="0" applyFont="1" applyBorder="1" applyAlignment="1" applyProtection="1">
      <alignment horizontal="center" vertical="center" wrapText="1"/>
    </xf>
    <xf numFmtId="0" fontId="16" fillId="0" borderId="31" xfId="0" applyFont="1" applyBorder="1" applyAlignment="1" applyProtection="1">
      <alignment horizontal="left" vertical="center"/>
    </xf>
    <xf numFmtId="0" fontId="26" fillId="0" borderId="32" xfId="0" applyFont="1" applyBorder="1" applyAlignment="1" applyProtection="1">
      <alignment horizontal="left" vertical="center" wrapText="1"/>
    </xf>
    <xf numFmtId="0" fontId="16" fillId="0" borderId="34" xfId="0" applyFont="1" applyBorder="1" applyAlignment="1" applyProtection="1">
      <alignment horizontal="left" vertical="center" wrapText="1"/>
    </xf>
    <xf numFmtId="0" fontId="10" fillId="0" borderId="10" xfId="0" applyFont="1" applyBorder="1" applyAlignment="1" applyProtection="1">
      <alignment horizontal="left" vertical="center" wrapText="1" shrinkToFit="1"/>
    </xf>
    <xf numFmtId="49" fontId="6" fillId="0" borderId="11" xfId="0" applyNumberFormat="1" applyFont="1" applyBorder="1" applyAlignment="1" applyProtection="1">
      <alignment horizontal="left" vertical="center" wrapText="1" shrinkToFit="1"/>
    </xf>
    <xf numFmtId="0" fontId="6" fillId="0" borderId="12" xfId="0" applyFont="1" applyBorder="1" applyAlignment="1" applyProtection="1">
      <alignment horizontal="left" vertical="center" wrapText="1" shrinkToFit="1"/>
    </xf>
    <xf numFmtId="0" fontId="10" fillId="0" borderId="15" xfId="0" applyFont="1" applyBorder="1" applyAlignment="1" applyProtection="1">
      <alignment horizontal="center" vertical="center" wrapText="1" shrinkToFit="1"/>
    </xf>
    <xf numFmtId="0" fontId="6" fillId="0" borderId="16" xfId="0" applyFont="1" applyBorder="1" applyAlignment="1" applyProtection="1">
      <alignment horizontal="center" vertical="center"/>
    </xf>
    <xf numFmtId="0" fontId="10" fillId="0" borderId="17" xfId="0" applyFont="1" applyBorder="1" applyAlignment="1" applyProtection="1">
      <alignment horizontal="center" vertical="center" wrapText="1" shrinkToFit="1"/>
    </xf>
    <xf numFmtId="0" fontId="6" fillId="0" borderId="18" xfId="0" applyFont="1" applyBorder="1" applyAlignment="1" applyProtection="1">
      <alignment horizontal="center" vertical="center" wrapText="1" shrinkToFit="1"/>
    </xf>
    <xf numFmtId="0" fontId="10" fillId="0" borderId="8" xfId="0" applyFont="1" applyBorder="1" applyAlignment="1" applyProtection="1">
      <alignment horizontal="left" vertical="center" wrapText="1" shrinkToFit="1"/>
    </xf>
    <xf numFmtId="49" fontId="9" fillId="0" borderId="9" xfId="0" applyNumberFormat="1" applyFont="1" applyBorder="1" applyAlignment="1" applyProtection="1">
      <alignment horizontal="left" vertical="center" wrapText="1" shrinkToFit="1"/>
      <protection locked="0"/>
    </xf>
    <xf numFmtId="0" fontId="9" fillId="0" borderId="9" xfId="0" applyFont="1" applyBorder="1" applyAlignment="1" applyProtection="1">
      <alignment horizontal="left" vertical="center" shrinkToFit="1"/>
      <protection locked="0"/>
    </xf>
    <xf numFmtId="0" fontId="7" fillId="0" borderId="0" xfId="1" applyFont="1" applyBorder="1" applyAlignment="1" applyProtection="1">
      <protection locked="0"/>
    </xf>
    <xf numFmtId="0" fontId="8" fillId="0" borderId="5" xfId="0" applyFont="1" applyBorder="1" applyAlignment="1" applyProtection="1">
      <alignment horizontal="center" vertical="center"/>
    </xf>
    <xf numFmtId="0" fontId="0" fillId="0" borderId="0" xfId="0" applyFont="1" applyBorder="1" applyAlignment="1" applyProtection="1">
      <alignment wrapText="1"/>
    </xf>
    <xf numFmtId="0" fontId="6" fillId="0" borderId="6" xfId="0" applyFont="1" applyBorder="1" applyAlignment="1" applyProtection="1">
      <alignment horizontal="left" vertical="center" wrapText="1" shrinkToFit="1"/>
    </xf>
    <xf numFmtId="0" fontId="9" fillId="0" borderId="7" xfId="0" applyFont="1" applyBorder="1" applyAlignment="1" applyProtection="1">
      <alignment horizontal="left" vertical="center" shrinkToFit="1"/>
      <protection locked="0"/>
    </xf>
    <xf numFmtId="0" fontId="4" fillId="0" borderId="0" xfId="0" applyFont="1" applyBorder="1" applyAlignment="1" applyProtection="1">
      <alignment horizontal="center" wrapText="1"/>
    </xf>
    <xf numFmtId="0" fontId="5" fillId="0" borderId="2" xfId="0" applyFont="1" applyBorder="1" applyAlignment="1" applyProtection="1">
      <alignment horizontal="center" wrapText="1"/>
    </xf>
    <xf numFmtId="0" fontId="4" fillId="0" borderId="0" xfId="0" applyFont="1" applyBorder="1" applyAlignment="1" applyProtection="1">
      <alignment horizontal="right" wrapText="1"/>
      <protection locked="0"/>
    </xf>
    <xf numFmtId="0" fontId="4" fillId="0" borderId="3" xfId="0" applyFont="1" applyBorder="1" applyAlignment="1" applyProtection="1">
      <alignment horizontal="left"/>
    </xf>
    <xf numFmtId="0" fontId="6" fillId="0" borderId="4" xfId="0" applyFont="1" applyBorder="1" applyAlignment="1" applyProtection="1">
      <alignment horizontal="center" vertical="center"/>
    </xf>
    <xf numFmtId="0" fontId="36" fillId="5" borderId="41" xfId="0" applyFont="1" applyFill="1" applyBorder="1" applyAlignment="1" applyProtection="1">
      <alignment horizontal="left" wrapText="1"/>
    </xf>
    <xf numFmtId="0" fontId="0" fillId="0" borderId="0" xfId="0" applyBorder="1" applyAlignment="1" applyProtection="1">
      <alignment horizontal="left"/>
    </xf>
  </cellXfs>
  <cellStyles count="6">
    <cellStyle name="Link" xfId="1" builtinId="8"/>
    <cellStyle name="Modul" xfId="2" xr:uid="{00000000-0005-0000-0000-000006000000}"/>
    <cellStyle name="Modulgruppe" xfId="3" xr:uid="{00000000-0005-0000-0000-000007000000}"/>
    <cellStyle name="Standard" xfId="0" builtinId="0"/>
    <cellStyle name="Standard 2" xfId="4" xr:uid="{00000000-0005-0000-0000-000008000000}"/>
    <cellStyle name="Untermodul" xfId="5" xr:uid="{00000000-0005-0000-0000-000009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5BE9B"/>
      <rgbColor rgb="FF808080"/>
      <rgbColor rgb="FF9999FF"/>
      <rgbColor rgb="FF993366"/>
      <rgbColor rgb="FFFFFFCC"/>
      <rgbColor rgb="FFCCFFFF"/>
      <rgbColor rgb="FF660066"/>
      <rgbColor rgb="FFFF8080"/>
      <rgbColor rgb="FF0070C0"/>
      <rgbColor rgb="FFDDD9C4"/>
      <rgbColor rgb="FF000080"/>
      <rgbColor rgb="FFFF00FF"/>
      <rgbColor rgb="FFFFFF00"/>
      <rgbColor rgb="FF00FFFF"/>
      <rgbColor rgb="FF800080"/>
      <rgbColor rgb="FF800000"/>
      <rgbColor rgb="FF008080"/>
      <rgbColor rgb="FF0000FF"/>
      <rgbColor rgb="FF00CCFF"/>
      <rgbColor rgb="FFCCFFFF"/>
      <rgbColor rgb="FF99FF66"/>
      <rgbColor rgb="FFFFFF99"/>
      <rgbColor rgb="FF99CCFF"/>
      <rgbColor rgb="FFFF99FF"/>
      <rgbColor rgb="FFCC99FF"/>
      <rgbColor rgb="FFFFCC99"/>
      <rgbColor rgb="FF3366FF"/>
      <rgbColor rgb="FF33CCCC"/>
      <rgbColor rgb="FF99CC00"/>
      <rgbColor rgb="FFFFCC00"/>
      <rgbColor rgb="FFFF9900"/>
      <rgbColor rgb="FFFF6600"/>
      <rgbColor rgb="FF4F81BD"/>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360</xdr:colOff>
      <xdr:row>0</xdr:row>
      <xdr:rowOff>360</xdr:rowOff>
    </xdr:to>
    <xdr:sp macro="" textlink="">
      <xdr:nvSpPr>
        <xdr:cNvPr id="2" name="Option Button 1" hidden="1">
          <a:extLst>
            <a:ext uri="{FF2B5EF4-FFF2-40B4-BE49-F238E27FC236}">
              <a16:creationId xmlns:a16="http://schemas.microsoft.com/office/drawing/2014/main" id="{00000000-0008-0000-0000-000002000000}"/>
            </a:ext>
          </a:extLst>
        </xdr:cNvPr>
        <xdr:cNvSpPr/>
      </xdr:nvSpPr>
      <xdr:spPr>
        <a:xfrm>
          <a:off x="0" y="0"/>
          <a:ext cx="360" cy="360"/>
        </a:xfrm>
        <a:prstGeom prst="rect">
          <a:avLst/>
        </a:prstGeom>
        <a:noFill/>
        <a:ln w="0">
          <a:noFill/>
        </a:ln>
      </xdr:spPr>
      <xdr:style>
        <a:lnRef idx="0">
          <a:scrgbClr r="0" g="0" b="0"/>
        </a:lnRef>
        <a:fillRef idx="0">
          <a:scrgbClr r="0" g="0" b="0"/>
        </a:fillRef>
        <a:effectRef idx="0">
          <a:scrgbClr r="0" g="0" b="0"/>
        </a:effectRef>
        <a:fontRef idx="minor"/>
      </xdr:style>
      <xdr:txBody>
        <a:bodyPr lIns="90000" tIns="-44280" rIns="90000" bIns="-44280" anchor="ctr">
          <a:noAutofit/>
        </a:bodyPr>
        <a:lstStyle/>
        <a:p>
          <a:pPr>
            <a:lnSpc>
              <a:spcPct val="100000"/>
            </a:lnSpc>
          </a:pPr>
          <a:r>
            <a:rPr lang="de-DE" sz="1200" b="0" strike="noStrike" spc="-1">
              <a:solidFill>
                <a:srgbClr val="000000"/>
              </a:solidFill>
              <a:latin typeface="Times New Roman"/>
            </a:rPr>
            <a:t>Nein</a:t>
          </a:r>
          <a:endParaRPr lang="de-DE" sz="1200" b="0" strike="noStrike" spc="-1">
            <a:latin typeface="Times New Roman"/>
          </a:endParaRPr>
        </a:p>
      </xdr:txBody>
    </xdr:sp>
    <xdr:clientData/>
  </xdr:twoCellAnchor>
  <xdr:twoCellAnchor editAs="absolute">
    <xdr:from>
      <xdr:col>0</xdr:col>
      <xdr:colOff>0</xdr:colOff>
      <xdr:row>0</xdr:row>
      <xdr:rowOff>0</xdr:rowOff>
    </xdr:from>
    <xdr:to>
      <xdr:col>0</xdr:col>
      <xdr:colOff>360</xdr:colOff>
      <xdr:row>0</xdr:row>
      <xdr:rowOff>360</xdr:rowOff>
    </xdr:to>
    <xdr:sp macro="" textlink="">
      <xdr:nvSpPr>
        <xdr:cNvPr id="3" name="Option Button 2" hidden="1">
          <a:extLst>
            <a:ext uri="{FF2B5EF4-FFF2-40B4-BE49-F238E27FC236}">
              <a16:creationId xmlns:a16="http://schemas.microsoft.com/office/drawing/2014/main" id="{00000000-0008-0000-0000-000003000000}"/>
            </a:ext>
          </a:extLst>
        </xdr:cNvPr>
        <xdr:cNvSpPr/>
      </xdr:nvSpPr>
      <xdr:spPr>
        <a:xfrm>
          <a:off x="0" y="0"/>
          <a:ext cx="360" cy="360"/>
        </a:xfrm>
        <a:prstGeom prst="rect">
          <a:avLst/>
        </a:prstGeom>
        <a:noFill/>
        <a:ln w="0">
          <a:noFill/>
        </a:ln>
      </xdr:spPr>
      <xdr:style>
        <a:lnRef idx="0">
          <a:scrgbClr r="0" g="0" b="0"/>
        </a:lnRef>
        <a:fillRef idx="0">
          <a:scrgbClr r="0" g="0" b="0"/>
        </a:fillRef>
        <a:effectRef idx="0">
          <a:scrgbClr r="0" g="0" b="0"/>
        </a:effectRef>
        <a:fontRef idx="minor"/>
      </xdr:style>
      <xdr:txBody>
        <a:bodyPr lIns="90000" tIns="-44280" rIns="90000" bIns="-44280" anchor="ctr">
          <a:noAutofit/>
        </a:bodyPr>
        <a:lstStyle/>
        <a:p>
          <a:pPr>
            <a:lnSpc>
              <a:spcPct val="100000"/>
            </a:lnSpc>
          </a:pPr>
          <a:r>
            <a:rPr lang="de-DE" sz="1200" b="0" strike="noStrike" spc="-1">
              <a:solidFill>
                <a:srgbClr val="000000"/>
              </a:solidFill>
              <a:latin typeface="Times New Roman"/>
            </a:rPr>
            <a:t>Ja</a:t>
          </a:r>
          <a:endParaRPr lang="de-DE" sz="1200" b="0" strike="noStrike" spc="-1">
            <a:latin typeface="Times New Roman"/>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WiInf_Bachelor_2023" displayName="WiInf_Bachelor_2023" ref="A1:F103" totalsRowShown="0">
  <autoFilter ref="A1:F103" xr:uid="{00000000-0009-0000-0100-000003000000}"/>
  <tableColumns count="6">
    <tableColumn id="1" xr3:uid="{00000000-0010-0000-0000-000001000000}" name="Header"/>
    <tableColumn id="2" xr3:uid="{00000000-0010-0000-0000-000002000000}" name="Modul ID"/>
    <tableColumn id="3" xr3:uid="{00000000-0010-0000-0000-000003000000}" name="Pool"/>
    <tableColumn id="4" xr3:uid="{00000000-0010-0000-0000-000004000000}" name="Prüf.Nr."/>
    <tableColumn id="5" xr3:uid="{00000000-0010-0000-0000-000005000000}" name="Name"/>
    <tableColumn id="6" xr3:uid="{00000000-0010-0000-0000-000006000000}" name="Credits"/>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ListeStudiengaenge" displayName="ListeStudiengaenge" ref="A35:M36" totalsRowShown="0">
  <autoFilter ref="A35:M36" xr:uid="{00000000-0009-0000-0100-000001000000}"/>
  <tableColumns count="13">
    <tableColumn id="1" xr3:uid="{00000000-0010-0000-0100-000001000000}" name="Studiengangkürzel"/>
    <tableColumn id="2" xr3:uid="{00000000-0010-0000-0100-000002000000}" name="StudiengangsTyp"/>
    <tableColumn id="3" xr3:uid="{00000000-0010-0000-0100-000003000000}" name="SemesterUmfang"/>
    <tableColumn id="4" xr3:uid="{00000000-0010-0000-0100-000004000000}" name="Basis-Einstufungs-Fachsemester"/>
    <tableColumn id="5" xr3:uid="{00000000-0010-0000-0100-000005000000}" name="AnsprechpartnerZPA"/>
    <tableColumn id="6" xr3:uid="{00000000-0010-0000-0100-000006000000}" name="Spalte5"/>
    <tableColumn id="7" xr3:uid="{00000000-0010-0000-0100-000007000000}" name="Spalte4"/>
    <tableColumn id="8" xr3:uid="{00000000-0010-0000-0100-000008000000}" name="Spalte3"/>
    <tableColumn id="9" xr3:uid="{00000000-0010-0000-0100-000009000000}" name="Spalte2"/>
    <tableColumn id="10" xr3:uid="{00000000-0010-0000-0100-00000A000000}" name="Spalte1"/>
    <tableColumn id="11" xr3:uid="{00000000-0010-0000-0100-00000B000000}" name="EinstufungsFaktorKBF"/>
    <tableColumn id="12" xr3:uid="{00000000-0010-0000-0100-00000C000000}" name="FachsemestermodifikatorKBF"/>
    <tableColumn id="13" xr3:uid="{00000000-0010-0000-0100-00000D000000}" name="Prüfungsauschus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elle21" displayName="Tabelle21" ref="A47:A58" totalsRowShown="0">
  <autoFilter ref="A47:A58" xr:uid="{00000000-0009-0000-0100-000002000000}"/>
  <tableColumns count="1">
    <tableColumn id="1" xr3:uid="{00000000-0010-0000-0200-000001000000}" name="VorsitzendePA"/>
  </tableColumns>
  <tableStyleInfo showFirstColumn="0" showLastColumn="0" showRowStripes="1" showColumnStripes="0"/>
</table>
</file>

<file path=xl/theme/theme1.xml><?xml version="1.0" encoding="utf-8"?>
<a:theme xmlns:a="http://schemas.openxmlformats.org/drawingml/2006/main" name="Office-Design">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tint val="100000"/>
                <a:shade val="100000"/>
              </a:schemeClr>
            </a:gs>
            <a:gs pos="100000">
              <a:schemeClr val="phClr">
                <a:tint val="50000"/>
                <a:shade val="100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24"/>
  <sheetViews>
    <sheetView tabSelected="1" zoomScaleNormal="100" workbookViewId="0">
      <selection activeCell="A2" sqref="A2:D2"/>
    </sheetView>
  </sheetViews>
  <sheetFormatPr baseColWidth="10" defaultColWidth="11.375" defaultRowHeight="15.75" x14ac:dyDescent="0.25"/>
  <cols>
    <col min="1" max="1" width="4.5" style="1" customWidth="1"/>
    <col min="2" max="2" width="25.125" style="1" customWidth="1"/>
    <col min="3" max="3" width="11.5" style="1" customWidth="1"/>
    <col min="4" max="4" width="11.625" style="1" customWidth="1"/>
    <col min="5" max="5" width="7.5" style="1" customWidth="1"/>
    <col min="6" max="6" width="7.125" style="1" customWidth="1"/>
    <col min="7" max="7" width="5" style="1" customWidth="1"/>
    <col min="8" max="8" width="35.625" style="1" customWidth="1"/>
    <col min="9" max="9" width="5" style="1" customWidth="1"/>
    <col min="10" max="10" width="35.625" style="1" customWidth="1"/>
    <col min="11" max="11" width="5.125" style="1" customWidth="1"/>
    <col min="12" max="12" width="6.875" style="1" customWidth="1"/>
    <col min="13" max="13" width="9.5" style="1" customWidth="1"/>
    <col min="14" max="14" width="10.125" style="1" customWidth="1"/>
    <col min="16" max="16" width="31.5" style="1" customWidth="1"/>
  </cols>
  <sheetData>
    <row r="1" spans="1:15" s="2" customFormat="1" ht="24" customHeight="1" x14ac:dyDescent="0.35">
      <c r="A1" s="146" t="s">
        <v>0</v>
      </c>
      <c r="B1" s="146"/>
      <c r="C1" s="146"/>
      <c r="D1" s="146"/>
      <c r="E1" s="146"/>
      <c r="F1" s="146"/>
      <c r="G1" s="146"/>
      <c r="H1" s="146"/>
      <c r="I1" s="146"/>
      <c r="J1" s="147" t="s">
        <v>1</v>
      </c>
      <c r="K1" s="147"/>
      <c r="L1" s="147"/>
      <c r="M1" s="147"/>
      <c r="N1" s="147"/>
    </row>
    <row r="2" spans="1:15" s="2" customFormat="1" ht="23.25" customHeight="1" x14ac:dyDescent="0.35">
      <c r="A2" s="148" t="s">
        <v>232</v>
      </c>
      <c r="B2" s="148"/>
      <c r="C2" s="148"/>
      <c r="D2" s="148"/>
      <c r="E2" s="149" t="s">
        <v>2</v>
      </c>
      <c r="F2" s="149"/>
      <c r="G2" s="149"/>
      <c r="H2" s="149"/>
      <c r="I2" s="149"/>
      <c r="J2" s="150" t="str">
        <f>VLOOKUP(Studiengang,ListeStudiengaenge[],5,FALSE())</f>
        <v>Yvonne Kempa</v>
      </c>
      <c r="K2" s="150"/>
      <c r="L2" s="150"/>
      <c r="M2" s="150"/>
      <c r="N2" s="150"/>
    </row>
    <row r="3" spans="1:15" s="2" customFormat="1" ht="15.75" customHeight="1" x14ac:dyDescent="0.25">
      <c r="A3" s="141"/>
      <c r="B3" s="141"/>
      <c r="C3" s="141"/>
      <c r="D3" s="141"/>
      <c r="E3" s="141"/>
      <c r="F3" s="141"/>
      <c r="G3" s="141"/>
      <c r="H3" s="141"/>
      <c r="I3" s="141"/>
      <c r="J3" s="142" t="s">
        <v>3</v>
      </c>
      <c r="K3" s="142"/>
      <c r="L3" s="142"/>
      <c r="M3" s="142"/>
      <c r="N3" s="142"/>
    </row>
    <row r="4" spans="1:15" ht="16.5" customHeight="1" x14ac:dyDescent="0.25">
      <c r="A4" s="143" t="s">
        <v>4</v>
      </c>
      <c r="B4" s="143"/>
      <c r="C4" s="143"/>
      <c r="D4" s="143"/>
      <c r="E4" s="143"/>
      <c r="F4" s="143"/>
      <c r="G4" s="143"/>
      <c r="H4" s="143"/>
      <c r="I4" s="143"/>
      <c r="J4" s="142"/>
      <c r="K4" s="142"/>
      <c r="L4" s="142"/>
      <c r="M4" s="142"/>
      <c r="N4" s="142"/>
      <c r="O4" s="2"/>
    </row>
    <row r="5" spans="1:15" ht="34.5" customHeight="1" x14ac:dyDescent="0.25">
      <c r="A5" s="144" t="s">
        <v>5</v>
      </c>
      <c r="B5" s="144"/>
      <c r="C5" s="144"/>
      <c r="D5" s="145"/>
      <c r="E5" s="145"/>
      <c r="F5" s="145"/>
      <c r="G5" s="145"/>
      <c r="H5" s="145"/>
      <c r="I5" s="145"/>
      <c r="J5" s="145"/>
      <c r="K5" s="145"/>
      <c r="L5" s="145"/>
      <c r="M5" s="145"/>
      <c r="N5" s="145"/>
    </row>
    <row r="6" spans="1:15" ht="34.5" customHeight="1" x14ac:dyDescent="0.25">
      <c r="A6" s="138" t="s">
        <v>6</v>
      </c>
      <c r="B6" s="138"/>
      <c r="C6" s="138"/>
      <c r="D6" s="140"/>
      <c r="E6" s="140"/>
      <c r="F6" s="140"/>
      <c r="G6" s="140"/>
      <c r="H6" s="140"/>
      <c r="I6" s="140"/>
      <c r="J6" s="140"/>
      <c r="K6" s="140"/>
      <c r="L6" s="140"/>
      <c r="M6" s="140"/>
      <c r="N6" s="140"/>
    </row>
    <row r="7" spans="1:15" ht="34.5" customHeight="1" x14ac:dyDescent="0.25">
      <c r="A7" s="138" t="s">
        <v>7</v>
      </c>
      <c r="B7" s="138"/>
      <c r="C7" s="138"/>
      <c r="D7" s="140"/>
      <c r="E7" s="140"/>
      <c r="F7" s="140"/>
      <c r="G7" s="140"/>
      <c r="H7" s="140"/>
      <c r="I7" s="140"/>
      <c r="J7" s="140"/>
      <c r="K7" s="140"/>
      <c r="L7" s="140"/>
      <c r="M7" s="140"/>
      <c r="N7" s="140"/>
    </row>
    <row r="8" spans="1:15" ht="34.5" customHeight="1" x14ac:dyDescent="0.25">
      <c r="A8" s="138" t="s">
        <v>8</v>
      </c>
      <c r="B8" s="138"/>
      <c r="C8" s="138"/>
      <c r="D8" s="139" t="s">
        <v>9</v>
      </c>
      <c r="E8" s="139"/>
      <c r="F8" s="139"/>
      <c r="G8" s="139"/>
      <c r="H8" s="139"/>
      <c r="I8" s="139"/>
      <c r="J8" s="139"/>
      <c r="K8" s="139"/>
      <c r="L8" s="139"/>
      <c r="M8" s="139"/>
      <c r="N8" s="139"/>
    </row>
    <row r="9" spans="1:15" ht="34.5" customHeight="1" x14ac:dyDescent="0.25">
      <c r="A9" s="138" t="s">
        <v>10</v>
      </c>
      <c r="B9" s="138"/>
      <c r="C9" s="138"/>
      <c r="D9" s="139"/>
      <c r="E9" s="139"/>
      <c r="F9" s="139"/>
      <c r="G9" s="139"/>
      <c r="H9" s="139"/>
      <c r="I9" s="139"/>
      <c r="J9" s="139"/>
      <c r="K9" s="139"/>
      <c r="L9" s="139"/>
      <c r="M9" s="139"/>
      <c r="N9" s="139"/>
    </row>
    <row r="10" spans="1:15" ht="34.5" customHeight="1" x14ac:dyDescent="0.25">
      <c r="A10" s="138" t="s">
        <v>11</v>
      </c>
      <c r="B10" s="138"/>
      <c r="C10" s="138"/>
      <c r="D10" s="140"/>
      <c r="E10" s="140"/>
      <c r="F10" s="140"/>
      <c r="G10" s="140"/>
      <c r="H10" s="140"/>
      <c r="I10" s="140"/>
      <c r="J10" s="140"/>
      <c r="K10" s="140"/>
      <c r="L10" s="140"/>
      <c r="M10" s="140"/>
      <c r="N10" s="140"/>
    </row>
    <row r="11" spans="1:15" ht="34.5" customHeight="1" x14ac:dyDescent="0.25">
      <c r="A11" s="138" t="s">
        <v>12</v>
      </c>
      <c r="B11" s="138"/>
      <c r="C11" s="138"/>
      <c r="D11" s="140"/>
      <c r="E11" s="140"/>
      <c r="F11" s="140"/>
      <c r="G11" s="140"/>
      <c r="H11" s="140"/>
      <c r="I11" s="140"/>
      <c r="J11" s="140"/>
      <c r="K11" s="140"/>
      <c r="L11" s="140"/>
      <c r="M11" s="140"/>
      <c r="N11" s="140"/>
    </row>
    <row r="12" spans="1:15" ht="48" customHeight="1" x14ac:dyDescent="0.25">
      <c r="A12" s="131" t="s">
        <v>13</v>
      </c>
      <c r="B12" s="131"/>
      <c r="C12" s="131"/>
      <c r="D12" s="132" t="s">
        <v>187</v>
      </c>
      <c r="E12" s="132"/>
      <c r="F12" s="132"/>
      <c r="G12" s="132"/>
      <c r="H12" s="132"/>
      <c r="I12" s="132"/>
      <c r="J12" s="3" t="s">
        <v>14</v>
      </c>
      <c r="K12" s="4">
        <f ca="1">VLOOKUP(Studiengang,ListeStudiengaenge[],4,FALSE())</f>
        <v>1</v>
      </c>
      <c r="L12" s="133" t="s">
        <v>15</v>
      </c>
      <c r="M12" s="133"/>
      <c r="N12" s="5">
        <f ca="1">VLOOKUP(Studiengang,ListeStudiengaenge[],3,FALSE())</f>
        <v>30</v>
      </c>
    </row>
    <row r="13" spans="1:15" ht="39" customHeight="1" x14ac:dyDescent="0.25">
      <c r="A13" s="134" t="s">
        <v>16</v>
      </c>
      <c r="B13" s="134"/>
      <c r="C13" s="134"/>
      <c r="D13" s="134"/>
      <c r="E13" s="134"/>
      <c r="F13" s="134"/>
      <c r="G13" s="134"/>
      <c r="H13" s="134"/>
      <c r="I13" s="135" t="s">
        <v>17</v>
      </c>
      <c r="J13" s="135"/>
      <c r="K13" s="135"/>
      <c r="L13" s="135"/>
      <c r="M13" s="135"/>
      <c r="N13" s="135"/>
    </row>
    <row r="14" spans="1:15" ht="15.75" customHeight="1" x14ac:dyDescent="0.25">
      <c r="A14" s="136" t="s">
        <v>18</v>
      </c>
      <c r="B14" s="136"/>
      <c r="C14" s="136"/>
      <c r="D14" s="136"/>
      <c r="E14" s="136"/>
      <c r="F14" s="136"/>
      <c r="G14" s="137" t="s">
        <v>19</v>
      </c>
      <c r="H14" s="137"/>
      <c r="I14" s="135"/>
      <c r="J14" s="135"/>
      <c r="K14" s="135"/>
      <c r="L14" s="135"/>
      <c r="M14" s="135"/>
      <c r="N14" s="135"/>
    </row>
    <row r="15" spans="1:15" s="17" customFormat="1" ht="94.5" customHeight="1" x14ac:dyDescent="0.25">
      <c r="A15" s="6" t="s">
        <v>20</v>
      </c>
      <c r="B15" s="7" t="s">
        <v>21</v>
      </c>
      <c r="C15" s="8" t="s">
        <v>22</v>
      </c>
      <c r="D15" s="9" t="s">
        <v>23</v>
      </c>
      <c r="E15" s="8" t="s">
        <v>24</v>
      </c>
      <c r="F15" s="10" t="s">
        <v>25</v>
      </c>
      <c r="G15" s="11" t="s">
        <v>26</v>
      </c>
      <c r="H15" s="12" t="s">
        <v>27</v>
      </c>
      <c r="I15" s="13" t="s">
        <v>26</v>
      </c>
      <c r="J15" s="14" t="s">
        <v>28</v>
      </c>
      <c r="K15" s="15" t="s">
        <v>29</v>
      </c>
      <c r="L15" s="14" t="s">
        <v>30</v>
      </c>
      <c r="M15" s="14" t="s">
        <v>31</v>
      </c>
      <c r="N15" s="16" t="s">
        <v>32</v>
      </c>
    </row>
    <row r="16" spans="1:15" s="17" customFormat="1" x14ac:dyDescent="0.25">
      <c r="A16" s="18">
        <v>1</v>
      </c>
      <c r="B16" s="19"/>
      <c r="C16" s="20"/>
      <c r="D16" s="21"/>
      <c r="E16" s="22"/>
      <c r="F16" s="23"/>
      <c r="G16" s="24"/>
      <c r="H16" s="25" t="str">
        <f t="shared" ref="H16:H54" ca="1" si="0">IF(G16&gt;0,LEFT(TEXT(INDEX(INDIRECT(CONCATENATE("'",Studiengang,"'!B2:F200")),MATCH($G16,INDIRECT(CONCATENATE("'",Studiengang,"'!B2:B200")),0),4),0),80),"")</f>
        <v/>
      </c>
      <c r="I16" s="26" t="str">
        <f t="shared" ref="I16:I54" si="1">IF(G16&gt;0,G16,"")</f>
        <v/>
      </c>
      <c r="J16" s="27" t="str">
        <f t="shared" ref="J16:J54" ca="1" si="2">IF(I16="","",IF(I16&gt;0,LEFT(TEXT(INDEX(INDIRECT(CONCATENATE("'",Studiengang,"'!B2:F200")),MATCH($G16,INDIRECT(CONCATENATE("'",Studiengang,"'!B2:B200")),0),2),0)&amp;"/"&amp;TEXT(INDEX(INDIRECT(CONCATENATE("'",Studiengang,"'!B2:F200")),MATCH($G16,INDIRECT(CONCATENATE("'",Studiengang,"'!B2:B200")),0),3),0)&amp;"/"&amp;TEXT(INDEX(INDIRECT(CONCATENATE("'",Studiengang,"'!B2:F200")),MATCH($G16,INDIRECT(CONCATENATE("'",Studiengang,"'!B2:B200")),0),4),0),80),""))</f>
        <v/>
      </c>
      <c r="K16" s="28"/>
      <c r="L16" s="29" t="str">
        <f t="shared" ref="L16:L54" ca="1" si="3">IF(OR(I16="",K16="",K16="A",K16="B",K16="C",K16="D",K16="E",K16="F",K16="G",K16="H",K16="I",K16="J",K16="K",K16="L"),"",(INDEX(INDIRECT(CONCATENATE("'",Studiengang,"'!B2:F200")),MATCH($G16,INDIRECT(CONCATENATE("'",Studiengang,"'!B2:B200")),0),5)))</f>
        <v/>
      </c>
      <c r="M16" s="30" t="str">
        <f t="shared" ref="M16:M54" si="4">IF(K16="Ja",F16,"")</f>
        <v/>
      </c>
      <c r="N16" s="31"/>
    </row>
    <row r="17" spans="1:14" s="17" customFormat="1" x14ac:dyDescent="0.25">
      <c r="A17" s="18">
        <v>2</v>
      </c>
      <c r="B17" s="19"/>
      <c r="C17" s="20"/>
      <c r="D17" s="21"/>
      <c r="E17" s="22"/>
      <c r="F17" s="23"/>
      <c r="G17" s="24"/>
      <c r="H17" s="25" t="str">
        <f t="shared" ca="1" si="0"/>
        <v/>
      </c>
      <c r="I17" s="26" t="str">
        <f t="shared" si="1"/>
        <v/>
      </c>
      <c r="J17" s="27" t="str">
        <f t="shared" ca="1" si="2"/>
        <v/>
      </c>
      <c r="K17" s="28"/>
      <c r="L17" s="29" t="str">
        <f t="shared" ca="1" si="3"/>
        <v/>
      </c>
      <c r="M17" s="30" t="str">
        <f t="shared" si="4"/>
        <v/>
      </c>
      <c r="N17" s="31"/>
    </row>
    <row r="18" spans="1:14" s="17" customFormat="1" x14ac:dyDescent="0.25">
      <c r="A18" s="18">
        <v>3</v>
      </c>
      <c r="B18" s="19"/>
      <c r="C18" s="20"/>
      <c r="D18" s="21"/>
      <c r="E18" s="22"/>
      <c r="F18" s="23"/>
      <c r="G18" s="24"/>
      <c r="H18" s="25" t="str">
        <f t="shared" ca="1" si="0"/>
        <v/>
      </c>
      <c r="I18" s="26" t="str">
        <f t="shared" si="1"/>
        <v/>
      </c>
      <c r="J18" s="27" t="str">
        <f t="shared" ca="1" si="2"/>
        <v/>
      </c>
      <c r="K18" s="28"/>
      <c r="L18" s="29" t="str">
        <f t="shared" ca="1" si="3"/>
        <v/>
      </c>
      <c r="M18" s="30" t="str">
        <f t="shared" si="4"/>
        <v/>
      </c>
      <c r="N18" s="31"/>
    </row>
    <row r="19" spans="1:14" s="17" customFormat="1" x14ac:dyDescent="0.25">
      <c r="A19" s="18">
        <v>4</v>
      </c>
      <c r="B19" s="19"/>
      <c r="C19" s="20"/>
      <c r="D19" s="21"/>
      <c r="E19" s="22"/>
      <c r="F19" s="23"/>
      <c r="G19" s="24"/>
      <c r="H19" s="25" t="str">
        <f t="shared" ca="1" si="0"/>
        <v/>
      </c>
      <c r="I19" s="26" t="str">
        <f t="shared" si="1"/>
        <v/>
      </c>
      <c r="J19" s="27" t="str">
        <f t="shared" ca="1" si="2"/>
        <v/>
      </c>
      <c r="K19" s="28"/>
      <c r="L19" s="29" t="str">
        <f t="shared" ca="1" si="3"/>
        <v/>
      </c>
      <c r="M19" s="30" t="str">
        <f t="shared" si="4"/>
        <v/>
      </c>
      <c r="N19" s="31"/>
    </row>
    <row r="20" spans="1:14" s="17" customFormat="1" x14ac:dyDescent="0.25">
      <c r="A20" s="18">
        <v>5</v>
      </c>
      <c r="B20" s="19"/>
      <c r="C20" s="20"/>
      <c r="D20" s="21"/>
      <c r="E20" s="22"/>
      <c r="F20" s="23"/>
      <c r="G20" s="24"/>
      <c r="H20" s="25" t="str">
        <f t="shared" ca="1" si="0"/>
        <v/>
      </c>
      <c r="I20" s="26" t="str">
        <f t="shared" si="1"/>
        <v/>
      </c>
      <c r="J20" s="27" t="str">
        <f t="shared" ca="1" si="2"/>
        <v/>
      </c>
      <c r="K20" s="28"/>
      <c r="L20" s="29" t="str">
        <f t="shared" ca="1" si="3"/>
        <v/>
      </c>
      <c r="M20" s="30" t="str">
        <f t="shared" si="4"/>
        <v/>
      </c>
      <c r="N20" s="31"/>
    </row>
    <row r="21" spans="1:14" s="17" customFormat="1" x14ac:dyDescent="0.25">
      <c r="A21" s="18">
        <v>6</v>
      </c>
      <c r="B21" s="32"/>
      <c r="C21" s="20"/>
      <c r="D21" s="21"/>
      <c r="E21" s="22"/>
      <c r="F21" s="23"/>
      <c r="G21" s="24"/>
      <c r="H21" s="25" t="str">
        <f t="shared" ca="1" si="0"/>
        <v/>
      </c>
      <c r="I21" s="26" t="str">
        <f t="shared" si="1"/>
        <v/>
      </c>
      <c r="J21" s="27" t="str">
        <f t="shared" ca="1" si="2"/>
        <v/>
      </c>
      <c r="K21" s="28"/>
      <c r="L21" s="29" t="str">
        <f t="shared" ca="1" si="3"/>
        <v/>
      </c>
      <c r="M21" s="30" t="str">
        <f t="shared" si="4"/>
        <v/>
      </c>
      <c r="N21" s="31"/>
    </row>
    <row r="22" spans="1:14" s="17" customFormat="1" x14ac:dyDescent="0.25">
      <c r="A22" s="18">
        <v>7</v>
      </c>
      <c r="B22" s="32"/>
      <c r="C22" s="20"/>
      <c r="D22" s="21"/>
      <c r="E22" s="22"/>
      <c r="F22" s="23"/>
      <c r="G22" s="24"/>
      <c r="H22" s="25" t="str">
        <f t="shared" ca="1" si="0"/>
        <v/>
      </c>
      <c r="I22" s="26" t="str">
        <f t="shared" si="1"/>
        <v/>
      </c>
      <c r="J22" s="27" t="str">
        <f t="shared" ca="1" si="2"/>
        <v/>
      </c>
      <c r="K22" s="28"/>
      <c r="L22" s="29" t="str">
        <f t="shared" ca="1" si="3"/>
        <v/>
      </c>
      <c r="M22" s="30" t="str">
        <f t="shared" si="4"/>
        <v/>
      </c>
      <c r="N22" s="31"/>
    </row>
    <row r="23" spans="1:14" s="17" customFormat="1" x14ac:dyDescent="0.25">
      <c r="A23" s="18">
        <v>8</v>
      </c>
      <c r="B23" s="32"/>
      <c r="C23" s="20"/>
      <c r="D23" s="21"/>
      <c r="E23" s="22"/>
      <c r="F23" s="23"/>
      <c r="G23" s="24"/>
      <c r="H23" s="25" t="str">
        <f t="shared" ca="1" si="0"/>
        <v/>
      </c>
      <c r="I23" s="26" t="str">
        <f t="shared" si="1"/>
        <v/>
      </c>
      <c r="J23" s="27" t="str">
        <f t="shared" ca="1" si="2"/>
        <v/>
      </c>
      <c r="K23" s="28"/>
      <c r="L23" s="29" t="str">
        <f t="shared" ca="1" si="3"/>
        <v/>
      </c>
      <c r="M23" s="30" t="str">
        <f t="shared" si="4"/>
        <v/>
      </c>
      <c r="N23" s="31"/>
    </row>
    <row r="24" spans="1:14" s="17" customFormat="1" x14ac:dyDescent="0.25">
      <c r="A24" s="18">
        <v>9</v>
      </c>
      <c r="B24" s="32"/>
      <c r="C24" s="20"/>
      <c r="D24" s="21"/>
      <c r="E24" s="22"/>
      <c r="F24" s="23"/>
      <c r="G24" s="24"/>
      <c r="H24" s="25" t="str">
        <f t="shared" ca="1" si="0"/>
        <v/>
      </c>
      <c r="I24" s="26" t="str">
        <f t="shared" si="1"/>
        <v/>
      </c>
      <c r="J24" s="27" t="str">
        <f t="shared" ca="1" si="2"/>
        <v/>
      </c>
      <c r="K24" s="28"/>
      <c r="L24" s="29" t="str">
        <f t="shared" ca="1" si="3"/>
        <v/>
      </c>
      <c r="M24" s="30" t="str">
        <f t="shared" si="4"/>
        <v/>
      </c>
      <c r="N24" s="31"/>
    </row>
    <row r="25" spans="1:14" s="17" customFormat="1" x14ac:dyDescent="0.25">
      <c r="A25" s="18">
        <v>10</v>
      </c>
      <c r="B25" s="32"/>
      <c r="C25" s="20"/>
      <c r="D25" s="21"/>
      <c r="E25" s="22"/>
      <c r="F25" s="23"/>
      <c r="G25" s="24"/>
      <c r="H25" s="25" t="str">
        <f t="shared" ca="1" si="0"/>
        <v/>
      </c>
      <c r="I25" s="26" t="str">
        <f t="shared" si="1"/>
        <v/>
      </c>
      <c r="J25" s="27" t="str">
        <f t="shared" ca="1" si="2"/>
        <v/>
      </c>
      <c r="K25" s="28"/>
      <c r="L25" s="29" t="str">
        <f t="shared" ca="1" si="3"/>
        <v/>
      </c>
      <c r="M25" s="30" t="str">
        <f t="shared" si="4"/>
        <v/>
      </c>
      <c r="N25" s="31"/>
    </row>
    <row r="26" spans="1:14" s="17" customFormat="1" x14ac:dyDescent="0.25">
      <c r="A26" s="18">
        <v>11</v>
      </c>
      <c r="B26" s="32"/>
      <c r="C26" s="20"/>
      <c r="D26" s="21"/>
      <c r="E26" s="22"/>
      <c r="F26" s="23"/>
      <c r="G26" s="24"/>
      <c r="H26" s="25" t="str">
        <f t="shared" ca="1" si="0"/>
        <v/>
      </c>
      <c r="I26" s="26" t="str">
        <f t="shared" si="1"/>
        <v/>
      </c>
      <c r="J26" s="27" t="str">
        <f t="shared" ca="1" si="2"/>
        <v/>
      </c>
      <c r="K26" s="28"/>
      <c r="L26" s="29" t="str">
        <f t="shared" ca="1" si="3"/>
        <v/>
      </c>
      <c r="M26" s="30" t="str">
        <f t="shared" si="4"/>
        <v/>
      </c>
      <c r="N26" s="31"/>
    </row>
    <row r="27" spans="1:14" s="17" customFormat="1" x14ac:dyDescent="0.25">
      <c r="A27" s="18">
        <v>12</v>
      </c>
      <c r="B27" s="32"/>
      <c r="C27" s="20"/>
      <c r="D27" s="21"/>
      <c r="E27" s="22"/>
      <c r="F27" s="23"/>
      <c r="G27" s="24"/>
      <c r="H27" s="25" t="str">
        <f t="shared" ca="1" si="0"/>
        <v/>
      </c>
      <c r="I27" s="26" t="str">
        <f t="shared" si="1"/>
        <v/>
      </c>
      <c r="J27" s="27" t="str">
        <f t="shared" ca="1" si="2"/>
        <v/>
      </c>
      <c r="K27" s="28"/>
      <c r="L27" s="29" t="str">
        <f t="shared" ca="1" si="3"/>
        <v/>
      </c>
      <c r="M27" s="30" t="str">
        <f t="shared" si="4"/>
        <v/>
      </c>
      <c r="N27" s="31"/>
    </row>
    <row r="28" spans="1:14" s="17" customFormat="1" x14ac:dyDescent="0.25">
      <c r="A28" s="18">
        <v>13</v>
      </c>
      <c r="B28" s="32"/>
      <c r="C28" s="20"/>
      <c r="D28" s="21"/>
      <c r="E28" s="22"/>
      <c r="F28" s="23"/>
      <c r="G28" s="24"/>
      <c r="H28" s="25" t="str">
        <f t="shared" ca="1" si="0"/>
        <v/>
      </c>
      <c r="I28" s="26" t="str">
        <f t="shared" si="1"/>
        <v/>
      </c>
      <c r="J28" s="27" t="str">
        <f t="shared" ca="1" si="2"/>
        <v/>
      </c>
      <c r="K28" s="28"/>
      <c r="L28" s="29" t="str">
        <f t="shared" ca="1" si="3"/>
        <v/>
      </c>
      <c r="M28" s="30" t="str">
        <f t="shared" si="4"/>
        <v/>
      </c>
      <c r="N28" s="31"/>
    </row>
    <row r="29" spans="1:14" s="17" customFormat="1" x14ac:dyDescent="0.25">
      <c r="A29" s="18">
        <v>14</v>
      </c>
      <c r="B29" s="32"/>
      <c r="C29" s="20"/>
      <c r="D29" s="21"/>
      <c r="E29" s="22"/>
      <c r="F29" s="23"/>
      <c r="G29" s="24"/>
      <c r="H29" s="25" t="str">
        <f t="shared" ca="1" si="0"/>
        <v/>
      </c>
      <c r="I29" s="26" t="str">
        <f t="shared" si="1"/>
        <v/>
      </c>
      <c r="J29" s="27" t="str">
        <f t="shared" ca="1" si="2"/>
        <v/>
      </c>
      <c r="K29" s="28"/>
      <c r="L29" s="29" t="str">
        <f t="shared" ca="1" si="3"/>
        <v/>
      </c>
      <c r="M29" s="30" t="str">
        <f t="shared" si="4"/>
        <v/>
      </c>
      <c r="N29" s="31"/>
    </row>
    <row r="30" spans="1:14" s="17" customFormat="1" x14ac:dyDescent="0.25">
      <c r="A30" s="18">
        <v>15</v>
      </c>
      <c r="B30" s="32"/>
      <c r="C30" s="20"/>
      <c r="D30" s="21"/>
      <c r="E30" s="22"/>
      <c r="F30" s="23"/>
      <c r="G30" s="24"/>
      <c r="H30" s="25" t="str">
        <f t="shared" ca="1" si="0"/>
        <v/>
      </c>
      <c r="I30" s="26" t="str">
        <f t="shared" si="1"/>
        <v/>
      </c>
      <c r="J30" s="27" t="str">
        <f t="shared" ca="1" si="2"/>
        <v/>
      </c>
      <c r="K30" s="28"/>
      <c r="L30" s="29" t="str">
        <f t="shared" ca="1" si="3"/>
        <v/>
      </c>
      <c r="M30" s="30" t="str">
        <f t="shared" si="4"/>
        <v/>
      </c>
      <c r="N30" s="31"/>
    </row>
    <row r="31" spans="1:14" s="17" customFormat="1" x14ac:dyDescent="0.25">
      <c r="A31" s="18">
        <v>16</v>
      </c>
      <c r="B31" s="32"/>
      <c r="C31" s="20"/>
      <c r="D31" s="21"/>
      <c r="E31" s="22"/>
      <c r="F31" s="23"/>
      <c r="G31" s="24"/>
      <c r="H31" s="25" t="str">
        <f t="shared" ca="1" si="0"/>
        <v/>
      </c>
      <c r="I31" s="26" t="str">
        <f t="shared" si="1"/>
        <v/>
      </c>
      <c r="J31" s="27" t="str">
        <f t="shared" ca="1" si="2"/>
        <v/>
      </c>
      <c r="K31" s="28"/>
      <c r="L31" s="29" t="str">
        <f t="shared" ca="1" si="3"/>
        <v/>
      </c>
      <c r="M31" s="30" t="str">
        <f t="shared" si="4"/>
        <v/>
      </c>
      <c r="N31" s="31"/>
    </row>
    <row r="32" spans="1:14" s="17" customFormat="1" x14ac:dyDescent="0.25">
      <c r="A32" s="18">
        <v>17</v>
      </c>
      <c r="B32" s="32"/>
      <c r="C32" s="20"/>
      <c r="D32" s="21"/>
      <c r="E32" s="22"/>
      <c r="F32" s="23"/>
      <c r="G32" s="24"/>
      <c r="H32" s="25" t="str">
        <f t="shared" ca="1" si="0"/>
        <v/>
      </c>
      <c r="I32" s="26" t="str">
        <f t="shared" si="1"/>
        <v/>
      </c>
      <c r="J32" s="27" t="str">
        <f t="shared" ca="1" si="2"/>
        <v/>
      </c>
      <c r="K32" s="28"/>
      <c r="L32" s="29" t="str">
        <f t="shared" ca="1" si="3"/>
        <v/>
      </c>
      <c r="M32" s="30" t="str">
        <f t="shared" si="4"/>
        <v/>
      </c>
      <c r="N32" s="31"/>
    </row>
    <row r="33" spans="1:14" s="17" customFormat="1" x14ac:dyDescent="0.25">
      <c r="A33" s="18">
        <v>18</v>
      </c>
      <c r="B33" s="32"/>
      <c r="C33" s="20"/>
      <c r="D33" s="21"/>
      <c r="E33" s="22"/>
      <c r="F33" s="23"/>
      <c r="G33" s="24"/>
      <c r="H33" s="25" t="str">
        <f t="shared" ca="1" si="0"/>
        <v/>
      </c>
      <c r="I33" s="26" t="str">
        <f t="shared" si="1"/>
        <v/>
      </c>
      <c r="J33" s="27" t="str">
        <f t="shared" ca="1" si="2"/>
        <v/>
      </c>
      <c r="K33" s="28"/>
      <c r="L33" s="29" t="str">
        <f t="shared" ca="1" si="3"/>
        <v/>
      </c>
      <c r="M33" s="30" t="str">
        <f t="shared" si="4"/>
        <v/>
      </c>
      <c r="N33" s="31"/>
    </row>
    <row r="34" spans="1:14" s="17" customFormat="1" x14ac:dyDescent="0.25">
      <c r="A34" s="18">
        <v>19</v>
      </c>
      <c r="B34" s="32"/>
      <c r="C34" s="20"/>
      <c r="D34" s="21"/>
      <c r="E34" s="22"/>
      <c r="F34" s="23"/>
      <c r="G34" s="24"/>
      <c r="H34" s="25" t="str">
        <f t="shared" ca="1" si="0"/>
        <v/>
      </c>
      <c r="I34" s="26" t="str">
        <f t="shared" si="1"/>
        <v/>
      </c>
      <c r="J34" s="27" t="str">
        <f t="shared" ca="1" si="2"/>
        <v/>
      </c>
      <c r="K34" s="28"/>
      <c r="L34" s="29" t="str">
        <f t="shared" ca="1" si="3"/>
        <v/>
      </c>
      <c r="M34" s="30" t="str">
        <f t="shared" si="4"/>
        <v/>
      </c>
      <c r="N34" s="31"/>
    </row>
    <row r="35" spans="1:14" s="17" customFormat="1" x14ac:dyDescent="0.25">
      <c r="A35" s="18">
        <v>20</v>
      </c>
      <c r="B35" s="32"/>
      <c r="C35" s="20"/>
      <c r="D35" s="21"/>
      <c r="E35" s="22"/>
      <c r="F35" s="23"/>
      <c r="G35" s="24"/>
      <c r="H35" s="25" t="str">
        <f t="shared" ca="1" si="0"/>
        <v/>
      </c>
      <c r="I35" s="26" t="str">
        <f t="shared" si="1"/>
        <v/>
      </c>
      <c r="J35" s="27" t="str">
        <f t="shared" ca="1" si="2"/>
        <v/>
      </c>
      <c r="K35" s="28"/>
      <c r="L35" s="29" t="str">
        <f t="shared" ca="1" si="3"/>
        <v/>
      </c>
      <c r="M35" s="30" t="str">
        <f t="shared" si="4"/>
        <v/>
      </c>
      <c r="N35" s="31"/>
    </row>
    <row r="36" spans="1:14" s="17" customFormat="1" x14ac:dyDescent="0.25">
      <c r="A36" s="18">
        <v>21</v>
      </c>
      <c r="B36" s="32"/>
      <c r="C36" s="20"/>
      <c r="D36" s="21"/>
      <c r="E36" s="22"/>
      <c r="F36" s="23"/>
      <c r="G36" s="24"/>
      <c r="H36" s="25" t="str">
        <f t="shared" ca="1" si="0"/>
        <v/>
      </c>
      <c r="I36" s="26" t="str">
        <f t="shared" si="1"/>
        <v/>
      </c>
      <c r="J36" s="27" t="str">
        <f t="shared" ca="1" si="2"/>
        <v/>
      </c>
      <c r="K36" s="28"/>
      <c r="L36" s="29" t="str">
        <f t="shared" ca="1" si="3"/>
        <v/>
      </c>
      <c r="M36" s="30" t="str">
        <f t="shared" si="4"/>
        <v/>
      </c>
      <c r="N36" s="31"/>
    </row>
    <row r="37" spans="1:14" s="17" customFormat="1" x14ac:dyDescent="0.25">
      <c r="A37" s="18">
        <v>22</v>
      </c>
      <c r="B37" s="32"/>
      <c r="C37" s="20"/>
      <c r="D37" s="21"/>
      <c r="E37" s="22"/>
      <c r="F37" s="23"/>
      <c r="G37" s="24"/>
      <c r="H37" s="25" t="str">
        <f t="shared" ca="1" si="0"/>
        <v/>
      </c>
      <c r="I37" s="26" t="str">
        <f t="shared" si="1"/>
        <v/>
      </c>
      <c r="J37" s="27" t="str">
        <f t="shared" ca="1" si="2"/>
        <v/>
      </c>
      <c r="K37" s="28"/>
      <c r="L37" s="29" t="str">
        <f t="shared" ca="1" si="3"/>
        <v/>
      </c>
      <c r="M37" s="30" t="str">
        <f t="shared" si="4"/>
        <v/>
      </c>
      <c r="N37" s="31"/>
    </row>
    <row r="38" spans="1:14" s="17" customFormat="1" x14ac:dyDescent="0.25">
      <c r="A38" s="18">
        <v>23</v>
      </c>
      <c r="B38" s="32"/>
      <c r="C38" s="20"/>
      <c r="D38" s="21"/>
      <c r="E38" s="22"/>
      <c r="F38" s="23"/>
      <c r="G38" s="24"/>
      <c r="H38" s="25" t="str">
        <f t="shared" ca="1" si="0"/>
        <v/>
      </c>
      <c r="I38" s="26" t="str">
        <f t="shared" si="1"/>
        <v/>
      </c>
      <c r="J38" s="27" t="str">
        <f t="shared" ca="1" si="2"/>
        <v/>
      </c>
      <c r="K38" s="28"/>
      <c r="L38" s="29" t="str">
        <f t="shared" ca="1" si="3"/>
        <v/>
      </c>
      <c r="M38" s="30" t="str">
        <f t="shared" si="4"/>
        <v/>
      </c>
      <c r="N38" s="31"/>
    </row>
    <row r="39" spans="1:14" s="17" customFormat="1" x14ac:dyDescent="0.25">
      <c r="A39" s="18">
        <v>24</v>
      </c>
      <c r="B39" s="32"/>
      <c r="C39" s="20"/>
      <c r="D39" s="21"/>
      <c r="E39" s="22"/>
      <c r="F39" s="23"/>
      <c r="G39" s="24"/>
      <c r="H39" s="25" t="str">
        <f t="shared" ca="1" si="0"/>
        <v/>
      </c>
      <c r="I39" s="26" t="str">
        <f t="shared" si="1"/>
        <v/>
      </c>
      <c r="J39" s="27" t="str">
        <f t="shared" ca="1" si="2"/>
        <v/>
      </c>
      <c r="K39" s="28"/>
      <c r="L39" s="29" t="str">
        <f t="shared" ca="1" si="3"/>
        <v/>
      </c>
      <c r="M39" s="30" t="str">
        <f t="shared" si="4"/>
        <v/>
      </c>
      <c r="N39" s="31"/>
    </row>
    <row r="40" spans="1:14" s="17" customFormat="1" x14ac:dyDescent="0.25">
      <c r="A40" s="18">
        <v>25</v>
      </c>
      <c r="B40" s="32"/>
      <c r="C40" s="20"/>
      <c r="D40" s="21"/>
      <c r="E40" s="22"/>
      <c r="F40" s="23"/>
      <c r="G40" s="24"/>
      <c r="H40" s="25" t="str">
        <f t="shared" ca="1" si="0"/>
        <v/>
      </c>
      <c r="I40" s="26" t="str">
        <f t="shared" si="1"/>
        <v/>
      </c>
      <c r="J40" s="27" t="str">
        <f t="shared" ca="1" si="2"/>
        <v/>
      </c>
      <c r="K40" s="28"/>
      <c r="L40" s="29" t="str">
        <f t="shared" ca="1" si="3"/>
        <v/>
      </c>
      <c r="M40" s="30" t="str">
        <f t="shared" si="4"/>
        <v/>
      </c>
      <c r="N40" s="31"/>
    </row>
    <row r="41" spans="1:14" s="17" customFormat="1" x14ac:dyDescent="0.25">
      <c r="A41" s="18">
        <v>26</v>
      </c>
      <c r="B41" s="32"/>
      <c r="C41" s="20"/>
      <c r="D41" s="21"/>
      <c r="E41" s="22"/>
      <c r="F41" s="23"/>
      <c r="G41" s="24"/>
      <c r="H41" s="25" t="str">
        <f t="shared" ca="1" si="0"/>
        <v/>
      </c>
      <c r="I41" s="26" t="str">
        <f t="shared" si="1"/>
        <v/>
      </c>
      <c r="J41" s="27" t="str">
        <f t="shared" ca="1" si="2"/>
        <v/>
      </c>
      <c r="K41" s="28"/>
      <c r="L41" s="29" t="str">
        <f t="shared" ca="1" si="3"/>
        <v/>
      </c>
      <c r="M41" s="30" t="str">
        <f t="shared" si="4"/>
        <v/>
      </c>
      <c r="N41" s="31"/>
    </row>
    <row r="42" spans="1:14" s="17" customFormat="1" x14ac:dyDescent="0.25">
      <c r="A42" s="18">
        <v>27</v>
      </c>
      <c r="B42" s="32"/>
      <c r="C42" s="20"/>
      <c r="D42" s="21"/>
      <c r="E42" s="22"/>
      <c r="F42" s="23"/>
      <c r="G42" s="24"/>
      <c r="H42" s="25" t="str">
        <f t="shared" ca="1" si="0"/>
        <v/>
      </c>
      <c r="I42" s="26" t="str">
        <f t="shared" si="1"/>
        <v/>
      </c>
      <c r="J42" s="27" t="str">
        <f t="shared" ca="1" si="2"/>
        <v/>
      </c>
      <c r="K42" s="28"/>
      <c r="L42" s="29" t="str">
        <f t="shared" ca="1" si="3"/>
        <v/>
      </c>
      <c r="M42" s="30" t="str">
        <f t="shared" si="4"/>
        <v/>
      </c>
      <c r="N42" s="31"/>
    </row>
    <row r="43" spans="1:14" s="17" customFormat="1" x14ac:dyDescent="0.25">
      <c r="A43" s="18">
        <v>28</v>
      </c>
      <c r="B43" s="32"/>
      <c r="C43" s="20"/>
      <c r="D43" s="21"/>
      <c r="E43" s="22"/>
      <c r="F43" s="23"/>
      <c r="G43" s="24"/>
      <c r="H43" s="25" t="str">
        <f t="shared" ca="1" si="0"/>
        <v/>
      </c>
      <c r="I43" s="26" t="str">
        <f t="shared" si="1"/>
        <v/>
      </c>
      <c r="J43" s="27" t="str">
        <f t="shared" ca="1" si="2"/>
        <v/>
      </c>
      <c r="K43" s="28"/>
      <c r="L43" s="29" t="str">
        <f t="shared" ca="1" si="3"/>
        <v/>
      </c>
      <c r="M43" s="30" t="str">
        <f t="shared" si="4"/>
        <v/>
      </c>
      <c r="N43" s="31"/>
    </row>
    <row r="44" spans="1:14" s="17" customFormat="1" x14ac:dyDescent="0.25">
      <c r="A44" s="18">
        <v>29</v>
      </c>
      <c r="B44" s="32"/>
      <c r="C44" s="20"/>
      <c r="D44" s="21"/>
      <c r="E44" s="22"/>
      <c r="F44" s="23"/>
      <c r="G44" s="24"/>
      <c r="H44" s="25" t="str">
        <f t="shared" ca="1" si="0"/>
        <v/>
      </c>
      <c r="I44" s="26" t="str">
        <f t="shared" si="1"/>
        <v/>
      </c>
      <c r="J44" s="27" t="str">
        <f t="shared" ca="1" si="2"/>
        <v/>
      </c>
      <c r="K44" s="28"/>
      <c r="L44" s="29" t="str">
        <f t="shared" ca="1" si="3"/>
        <v/>
      </c>
      <c r="M44" s="30" t="str">
        <f t="shared" si="4"/>
        <v/>
      </c>
      <c r="N44" s="31"/>
    </row>
    <row r="45" spans="1:14" s="17" customFormat="1" x14ac:dyDescent="0.25">
      <c r="A45" s="18">
        <v>30</v>
      </c>
      <c r="B45" s="32"/>
      <c r="C45" s="20"/>
      <c r="D45" s="21"/>
      <c r="E45" s="22"/>
      <c r="F45" s="23"/>
      <c r="G45" s="24"/>
      <c r="H45" s="25" t="str">
        <f t="shared" ca="1" si="0"/>
        <v/>
      </c>
      <c r="I45" s="26" t="str">
        <f t="shared" si="1"/>
        <v/>
      </c>
      <c r="J45" s="27" t="str">
        <f t="shared" ca="1" si="2"/>
        <v/>
      </c>
      <c r="K45" s="28"/>
      <c r="L45" s="29" t="str">
        <f t="shared" ca="1" si="3"/>
        <v/>
      </c>
      <c r="M45" s="30" t="str">
        <f t="shared" si="4"/>
        <v/>
      </c>
      <c r="N45" s="31"/>
    </row>
    <row r="46" spans="1:14" s="17" customFormat="1" x14ac:dyDescent="0.25">
      <c r="A46" s="18">
        <v>31</v>
      </c>
      <c r="B46" s="32"/>
      <c r="C46" s="20"/>
      <c r="D46" s="21"/>
      <c r="E46" s="22"/>
      <c r="F46" s="23"/>
      <c r="G46" s="24"/>
      <c r="H46" s="25" t="str">
        <f t="shared" ca="1" si="0"/>
        <v/>
      </c>
      <c r="I46" s="26" t="str">
        <f t="shared" si="1"/>
        <v/>
      </c>
      <c r="J46" s="27" t="str">
        <f t="shared" ca="1" si="2"/>
        <v/>
      </c>
      <c r="K46" s="28"/>
      <c r="L46" s="29" t="str">
        <f t="shared" ca="1" si="3"/>
        <v/>
      </c>
      <c r="M46" s="30" t="str">
        <f t="shared" si="4"/>
        <v/>
      </c>
      <c r="N46" s="31"/>
    </row>
    <row r="47" spans="1:14" s="17" customFormat="1" x14ac:dyDescent="0.25">
      <c r="A47" s="18">
        <v>32</v>
      </c>
      <c r="B47" s="32"/>
      <c r="C47" s="20"/>
      <c r="D47" s="21"/>
      <c r="E47" s="22"/>
      <c r="F47" s="23"/>
      <c r="G47" s="24"/>
      <c r="H47" s="25" t="str">
        <f t="shared" ca="1" si="0"/>
        <v/>
      </c>
      <c r="I47" s="26" t="str">
        <f t="shared" si="1"/>
        <v/>
      </c>
      <c r="J47" s="27" t="str">
        <f t="shared" ca="1" si="2"/>
        <v/>
      </c>
      <c r="K47" s="28"/>
      <c r="L47" s="29" t="str">
        <f t="shared" ca="1" si="3"/>
        <v/>
      </c>
      <c r="M47" s="30" t="str">
        <f t="shared" si="4"/>
        <v/>
      </c>
      <c r="N47" s="31"/>
    </row>
    <row r="48" spans="1:14" s="17" customFormat="1" x14ac:dyDescent="0.25">
      <c r="A48" s="18">
        <v>33</v>
      </c>
      <c r="B48" s="32"/>
      <c r="C48" s="20"/>
      <c r="D48" s="21"/>
      <c r="E48" s="22"/>
      <c r="F48" s="23"/>
      <c r="G48" s="24"/>
      <c r="H48" s="25" t="str">
        <f t="shared" ca="1" si="0"/>
        <v/>
      </c>
      <c r="I48" s="26" t="str">
        <f t="shared" si="1"/>
        <v/>
      </c>
      <c r="J48" s="27" t="str">
        <f t="shared" ca="1" si="2"/>
        <v/>
      </c>
      <c r="K48" s="28"/>
      <c r="L48" s="29" t="str">
        <f t="shared" ca="1" si="3"/>
        <v/>
      </c>
      <c r="M48" s="30" t="str">
        <f t="shared" si="4"/>
        <v/>
      </c>
      <c r="N48" s="31"/>
    </row>
    <row r="49" spans="1:15" x14ac:dyDescent="0.25">
      <c r="A49" s="18">
        <v>34</v>
      </c>
      <c r="B49" s="32"/>
      <c r="C49" s="20"/>
      <c r="D49" s="21"/>
      <c r="E49" s="22"/>
      <c r="F49" s="23"/>
      <c r="G49" s="24"/>
      <c r="H49" s="25" t="str">
        <f t="shared" ca="1" si="0"/>
        <v/>
      </c>
      <c r="I49" s="26" t="str">
        <f t="shared" si="1"/>
        <v/>
      </c>
      <c r="J49" s="27" t="str">
        <f t="shared" ca="1" si="2"/>
        <v/>
      </c>
      <c r="K49" s="28"/>
      <c r="L49" s="29" t="str">
        <f t="shared" ca="1" si="3"/>
        <v/>
      </c>
      <c r="M49" s="30" t="str">
        <f t="shared" si="4"/>
        <v/>
      </c>
      <c r="N49" s="31"/>
      <c r="O49" s="17"/>
    </row>
    <row r="50" spans="1:15" x14ac:dyDescent="0.25">
      <c r="A50" s="18">
        <v>35</v>
      </c>
      <c r="B50" s="32"/>
      <c r="C50" s="20"/>
      <c r="D50" s="21"/>
      <c r="E50" s="22"/>
      <c r="F50" s="23"/>
      <c r="G50" s="24"/>
      <c r="H50" s="25" t="str">
        <f t="shared" ca="1" si="0"/>
        <v/>
      </c>
      <c r="I50" s="26" t="str">
        <f t="shared" si="1"/>
        <v/>
      </c>
      <c r="J50" s="27" t="str">
        <f t="shared" ca="1" si="2"/>
        <v/>
      </c>
      <c r="K50" s="28"/>
      <c r="L50" s="29" t="str">
        <f t="shared" ca="1" si="3"/>
        <v/>
      </c>
      <c r="M50" s="30" t="str">
        <f t="shared" si="4"/>
        <v/>
      </c>
      <c r="N50" s="31"/>
      <c r="O50" s="17"/>
    </row>
    <row r="51" spans="1:15" x14ac:dyDescent="0.25">
      <c r="A51" s="18">
        <v>36</v>
      </c>
      <c r="B51" s="32"/>
      <c r="C51" s="20"/>
      <c r="D51" s="21"/>
      <c r="E51" s="22"/>
      <c r="F51" s="23"/>
      <c r="G51" s="24"/>
      <c r="H51" s="25" t="str">
        <f t="shared" ca="1" si="0"/>
        <v/>
      </c>
      <c r="I51" s="26" t="str">
        <f t="shared" si="1"/>
        <v/>
      </c>
      <c r="J51" s="27" t="str">
        <f t="shared" ca="1" si="2"/>
        <v/>
      </c>
      <c r="K51" s="28"/>
      <c r="L51" s="29" t="str">
        <f t="shared" ca="1" si="3"/>
        <v/>
      </c>
      <c r="M51" s="30" t="str">
        <f t="shared" si="4"/>
        <v/>
      </c>
      <c r="N51" s="31"/>
      <c r="O51" s="17"/>
    </row>
    <row r="52" spans="1:15" x14ac:dyDescent="0.25">
      <c r="A52" s="18">
        <v>37</v>
      </c>
      <c r="B52" s="32"/>
      <c r="C52" s="20"/>
      <c r="D52" s="21"/>
      <c r="E52" s="22"/>
      <c r="F52" s="23"/>
      <c r="G52" s="24"/>
      <c r="H52" s="25" t="str">
        <f t="shared" ca="1" si="0"/>
        <v/>
      </c>
      <c r="I52" s="26" t="str">
        <f t="shared" si="1"/>
        <v/>
      </c>
      <c r="J52" s="27" t="str">
        <f t="shared" ca="1" si="2"/>
        <v/>
      </c>
      <c r="K52" s="28"/>
      <c r="L52" s="29" t="str">
        <f t="shared" ca="1" si="3"/>
        <v/>
      </c>
      <c r="M52" s="30" t="str">
        <f t="shared" si="4"/>
        <v/>
      </c>
      <c r="N52" s="31"/>
      <c r="O52" s="17"/>
    </row>
    <row r="53" spans="1:15" x14ac:dyDescent="0.25">
      <c r="A53" s="18">
        <v>38</v>
      </c>
      <c r="B53" s="32"/>
      <c r="C53" s="20"/>
      <c r="D53" s="21"/>
      <c r="E53" s="22"/>
      <c r="F53" s="23"/>
      <c r="G53" s="24"/>
      <c r="H53" s="25" t="str">
        <f t="shared" ca="1" si="0"/>
        <v/>
      </c>
      <c r="I53" s="26" t="str">
        <f t="shared" si="1"/>
        <v/>
      </c>
      <c r="J53" s="27" t="str">
        <f t="shared" ca="1" si="2"/>
        <v/>
      </c>
      <c r="K53" s="28"/>
      <c r="L53" s="29" t="str">
        <f t="shared" ca="1" si="3"/>
        <v/>
      </c>
      <c r="M53" s="30" t="str">
        <f t="shared" si="4"/>
        <v/>
      </c>
      <c r="N53" s="31"/>
      <c r="O53" s="17"/>
    </row>
    <row r="54" spans="1:15" x14ac:dyDescent="0.25">
      <c r="A54" s="18">
        <v>39</v>
      </c>
      <c r="B54" s="32"/>
      <c r="C54" s="20"/>
      <c r="D54" s="21"/>
      <c r="E54" s="22"/>
      <c r="F54" s="23"/>
      <c r="G54" s="24"/>
      <c r="H54" s="25" t="str">
        <f t="shared" ca="1" si="0"/>
        <v/>
      </c>
      <c r="I54" s="26" t="str">
        <f t="shared" si="1"/>
        <v/>
      </c>
      <c r="J54" s="27" t="str">
        <f t="shared" ca="1" si="2"/>
        <v/>
      </c>
      <c r="K54" s="28"/>
      <c r="L54" s="29" t="str">
        <f t="shared" ca="1" si="3"/>
        <v/>
      </c>
      <c r="M54" s="30" t="str">
        <f t="shared" si="4"/>
        <v/>
      </c>
      <c r="N54" s="31"/>
      <c r="O54" s="17"/>
    </row>
    <row r="55" spans="1:15" ht="48" customHeight="1" x14ac:dyDescent="0.25">
      <c r="A55" s="122" t="s">
        <v>33</v>
      </c>
      <c r="B55" s="122"/>
      <c r="C55" s="122"/>
      <c r="D55" s="122"/>
      <c r="E55" s="122"/>
      <c r="F55" s="122"/>
      <c r="G55" s="122"/>
      <c r="H55" s="122"/>
      <c r="I55" s="123" t="s">
        <v>34</v>
      </c>
      <c r="J55" s="123"/>
      <c r="K55" s="124">
        <f>SUMIF($K$16:$K$54,"Ja",$L$16:$L$54)+SUMIF($K$16:$K$54,"M",$L$16:$L$54)+SUMIF($K$16:$K$54,"N",$L$16:$L$54)</f>
        <v>0</v>
      </c>
      <c r="L55" s="124"/>
      <c r="M55" s="125" t="s">
        <v>35</v>
      </c>
      <c r="N55" s="125"/>
    </row>
    <row r="56" spans="1:15" x14ac:dyDescent="0.25">
      <c r="A56" s="122"/>
      <c r="B56" s="122"/>
      <c r="C56" s="122"/>
      <c r="D56" s="122"/>
      <c r="E56" s="122"/>
      <c r="F56" s="122"/>
      <c r="G56" s="122"/>
      <c r="H56" s="122"/>
      <c r="I56" s="33"/>
      <c r="J56" s="34" t="str">
        <f>IF(SUMIF($K$16:$K$54,"Ja",$L$16:$L$54)&lt;&gt;$K$55,"davon für die Einstufung relevant:","")</f>
        <v/>
      </c>
      <c r="K56" s="126" t="str">
        <f>IF(SUMIF($K$16:$K$54,"Ja",$L$16:$L$54)&lt;&gt;$K$55,SUMIF($K$16:$K$54,"Ja",$L$16:$L$54),"")</f>
        <v/>
      </c>
      <c r="L56" s="126"/>
      <c r="M56" s="125"/>
      <c r="N56" s="125"/>
    </row>
    <row r="57" spans="1:15" ht="19.5" customHeight="1" x14ac:dyDescent="0.25">
      <c r="A57" s="122"/>
      <c r="B57" s="122"/>
      <c r="C57" s="122"/>
      <c r="D57" s="122"/>
      <c r="E57" s="122"/>
      <c r="F57" s="122"/>
      <c r="G57" s="122"/>
      <c r="H57" s="122"/>
      <c r="I57" s="127" t="s">
        <v>36</v>
      </c>
      <c r="J57" s="127"/>
      <c r="K57" s="128" t="str">
        <f>"Bewerbung/Einstufung in das "</f>
        <v xml:space="preserve">Bewerbung/Einstufung in das </v>
      </c>
      <c r="L57" s="128"/>
      <c r="M57" s="128"/>
      <c r="N57" s="128"/>
    </row>
    <row r="58" spans="1:15" s="36" customFormat="1" ht="24.75" customHeight="1" x14ac:dyDescent="0.25">
      <c r="A58" s="129" t="s">
        <v>37</v>
      </c>
      <c r="B58" s="129"/>
      <c r="C58" s="129"/>
      <c r="D58" s="129"/>
      <c r="E58" s="129"/>
      <c r="F58" s="129"/>
      <c r="G58" s="129"/>
      <c r="H58" s="129"/>
      <c r="I58" s="127"/>
      <c r="J58" s="127"/>
      <c r="K58" s="35">
        <f ca="1">(ROUND((IF($K$56&lt;&gt;"",$K$56,$K$55)/$N$12)+$K$12,0))</f>
        <v>1</v>
      </c>
      <c r="L58" s="130" t="s">
        <v>38</v>
      </c>
      <c r="M58" s="130"/>
      <c r="N58" s="130"/>
    </row>
    <row r="59" spans="1:15" ht="18.75" customHeight="1" x14ac:dyDescent="0.25">
      <c r="A59" s="37" t="s">
        <v>39</v>
      </c>
      <c r="D59" s="38"/>
      <c r="E59" s="38"/>
      <c r="F59" s="38"/>
      <c r="G59" s="38"/>
      <c r="H59" s="38"/>
      <c r="I59" s="120" t="str">
        <f>IF(COUNTIF(Studiengang,"*gbF*"),"Einstufung erfolgt in die große berufliche Fachrichtung","")</f>
        <v/>
      </c>
      <c r="J59" s="120"/>
      <c r="K59" s="120"/>
      <c r="L59" s="120"/>
      <c r="M59" s="120"/>
      <c r="N59" s="120"/>
    </row>
    <row r="60" spans="1:15" ht="33.75" customHeight="1" x14ac:dyDescent="0.3">
      <c r="A60" s="121" t="s">
        <v>40</v>
      </c>
      <c r="B60" s="121"/>
      <c r="C60" s="121"/>
      <c r="D60" s="121"/>
      <c r="E60" s="121"/>
      <c r="F60" s="121"/>
      <c r="G60" s="121"/>
      <c r="H60" s="121"/>
      <c r="I60" s="121"/>
      <c r="J60" s="121"/>
      <c r="K60" s="121"/>
      <c r="L60" s="121"/>
      <c r="M60" s="121"/>
      <c r="N60" s="39"/>
    </row>
    <row r="61" spans="1:15" ht="17.25" x14ac:dyDescent="0.3">
      <c r="A61" s="40"/>
      <c r="B61" s="41"/>
      <c r="C61" s="41"/>
      <c r="D61" s="40"/>
      <c r="E61" s="40"/>
      <c r="F61" s="40"/>
      <c r="G61" s="40"/>
      <c r="H61" s="40"/>
      <c r="I61" s="40"/>
      <c r="J61" s="40"/>
      <c r="K61" s="40"/>
      <c r="L61" s="40"/>
      <c r="M61" s="40"/>
      <c r="N61" s="40"/>
    </row>
    <row r="62" spans="1:15" s="1" customFormat="1" ht="18.75" x14ac:dyDescent="0.3">
      <c r="A62" s="116" t="s">
        <v>41</v>
      </c>
      <c r="B62" s="116"/>
      <c r="C62" s="116"/>
      <c r="D62" s="116"/>
      <c r="E62" s="116"/>
      <c r="F62" s="116"/>
      <c r="G62" s="116"/>
      <c r="H62" s="116"/>
      <c r="I62" s="116"/>
      <c r="J62" s="116"/>
      <c r="K62" s="116"/>
      <c r="L62" s="116"/>
      <c r="M62" s="116"/>
      <c r="N62" s="42"/>
    </row>
    <row r="63" spans="1:15" s="1" customFormat="1" ht="17.25" x14ac:dyDescent="0.3">
      <c r="A63" s="119" t="s">
        <v>42</v>
      </c>
      <c r="B63" s="119"/>
      <c r="C63" s="119"/>
      <c r="D63" s="119"/>
      <c r="E63" s="119"/>
      <c r="F63" s="119"/>
      <c r="G63" s="119"/>
      <c r="H63" s="119"/>
      <c r="I63" s="119"/>
      <c r="J63" s="119"/>
      <c r="K63" s="119"/>
      <c r="L63" s="119"/>
      <c r="M63" s="119"/>
      <c r="N63" s="41"/>
    </row>
    <row r="64" spans="1:15" s="1" customFormat="1" ht="17.25" x14ac:dyDescent="0.3">
      <c r="A64" s="119" t="s">
        <v>43</v>
      </c>
      <c r="B64" s="119"/>
      <c r="C64" s="119"/>
      <c r="D64" s="119"/>
      <c r="E64" s="119"/>
      <c r="F64" s="119"/>
      <c r="G64" s="119"/>
      <c r="H64" s="119"/>
      <c r="I64" s="119"/>
      <c r="J64" s="119"/>
      <c r="K64" s="119"/>
      <c r="L64" s="119"/>
      <c r="M64" s="119"/>
      <c r="N64" s="41"/>
    </row>
    <row r="65" spans="1:15" s="1" customFormat="1" ht="17.25" x14ac:dyDescent="0.3">
      <c r="A65" s="119" t="s">
        <v>44</v>
      </c>
      <c r="B65" s="119"/>
      <c r="C65" s="119"/>
      <c r="D65" s="119"/>
      <c r="E65" s="119"/>
      <c r="F65" s="119"/>
      <c r="G65" s="119"/>
      <c r="H65" s="119"/>
      <c r="I65" s="119"/>
      <c r="J65" s="119"/>
      <c r="K65" s="119"/>
      <c r="L65" s="119"/>
      <c r="M65" s="119"/>
      <c r="N65" s="41"/>
    </row>
    <row r="66" spans="1:15" s="1" customFormat="1" ht="17.25" x14ac:dyDescent="0.3">
      <c r="A66" s="41" t="s">
        <v>45</v>
      </c>
      <c r="B66" s="41"/>
      <c r="C66" s="41"/>
      <c r="D66" s="41"/>
      <c r="E66" s="41"/>
      <c r="F66" s="41"/>
      <c r="G66" s="41"/>
      <c r="H66" s="41"/>
      <c r="I66" s="41"/>
      <c r="J66" s="41"/>
      <c r="K66" s="41"/>
      <c r="L66" s="41"/>
      <c r="M66" s="41"/>
      <c r="N66" s="41"/>
    </row>
    <row r="67" spans="1:15" s="1" customFormat="1" ht="17.25" x14ac:dyDescent="0.3">
      <c r="A67" s="41"/>
      <c r="B67" s="41"/>
      <c r="C67" s="41"/>
      <c r="D67" s="41"/>
      <c r="E67" s="41"/>
      <c r="F67" s="41"/>
      <c r="G67" s="41"/>
      <c r="H67" s="41"/>
      <c r="I67" s="41"/>
      <c r="J67" s="41"/>
      <c r="K67" s="41"/>
      <c r="L67" s="41"/>
      <c r="M67" s="41"/>
      <c r="N67" s="41"/>
    </row>
    <row r="68" spans="1:15" s="1" customFormat="1" ht="18.75" x14ac:dyDescent="0.3">
      <c r="A68" s="43" t="s">
        <v>46</v>
      </c>
      <c r="B68" s="43"/>
      <c r="C68" s="43"/>
      <c r="D68" s="43"/>
      <c r="E68" s="43"/>
      <c r="F68" s="43"/>
      <c r="G68" s="43"/>
      <c r="H68" s="43"/>
      <c r="I68" s="43"/>
      <c r="J68" s="43"/>
      <c r="K68" s="43"/>
      <c r="L68" s="43"/>
      <c r="M68" s="43"/>
      <c r="N68" s="43"/>
      <c r="O68" s="36"/>
    </row>
    <row r="69" spans="1:15" s="1" customFormat="1" ht="17.25" x14ac:dyDescent="0.3">
      <c r="A69" s="41" t="s">
        <v>47</v>
      </c>
      <c r="B69" s="41"/>
      <c r="C69" s="41"/>
      <c r="D69" s="41"/>
      <c r="E69" s="41"/>
      <c r="F69" s="41"/>
      <c r="G69" s="41"/>
      <c r="H69" s="41"/>
      <c r="I69" s="41"/>
      <c r="J69" s="41"/>
      <c r="K69" s="41"/>
      <c r="L69" s="41"/>
      <c r="M69" s="41"/>
      <c r="N69" s="41"/>
    </row>
    <row r="70" spans="1:15" s="1" customFormat="1" ht="17.25" x14ac:dyDescent="0.3">
      <c r="A70" s="40"/>
      <c r="B70" s="41"/>
      <c r="C70" s="41"/>
      <c r="D70" s="40"/>
      <c r="E70" s="40"/>
      <c r="F70" s="40"/>
      <c r="G70" s="40"/>
      <c r="H70" s="40"/>
      <c r="I70" s="40"/>
      <c r="J70" s="40"/>
      <c r="K70" s="40"/>
      <c r="L70" s="40"/>
      <c r="M70" s="40"/>
      <c r="N70" s="40"/>
    </row>
    <row r="71" spans="1:15" s="1" customFormat="1" ht="18.75" x14ac:dyDescent="0.3">
      <c r="A71" s="116" t="s">
        <v>48</v>
      </c>
      <c r="B71" s="116"/>
      <c r="C71" s="116"/>
      <c r="D71" s="116"/>
      <c r="E71" s="116"/>
      <c r="F71" s="116"/>
      <c r="G71" s="116"/>
      <c r="H71" s="116"/>
      <c r="I71" s="116"/>
      <c r="J71" s="116"/>
      <c r="K71" s="116"/>
      <c r="L71" s="116"/>
      <c r="M71" s="116"/>
      <c r="N71" s="43"/>
    </row>
    <row r="72" spans="1:15" s="1" customFormat="1" ht="17.25" customHeight="1" x14ac:dyDescent="0.3">
      <c r="A72" s="44" t="s">
        <v>49</v>
      </c>
      <c r="B72" s="111" t="s">
        <v>50</v>
      </c>
      <c r="C72" s="111"/>
      <c r="D72" s="111"/>
      <c r="E72" s="111"/>
      <c r="F72" s="111"/>
      <c r="G72" s="111"/>
      <c r="H72" s="111"/>
      <c r="I72" s="111"/>
      <c r="J72" s="111"/>
      <c r="K72" s="111"/>
      <c r="L72" s="111"/>
      <c r="M72" s="111"/>
      <c r="N72" s="45"/>
    </row>
    <row r="73" spans="1:15" s="1" customFormat="1" ht="17.25" customHeight="1" x14ac:dyDescent="0.3">
      <c r="A73" s="44" t="s">
        <v>51</v>
      </c>
      <c r="B73" s="111" t="s">
        <v>52</v>
      </c>
      <c r="C73" s="111"/>
      <c r="D73" s="111"/>
      <c r="E73" s="111"/>
      <c r="F73" s="111"/>
      <c r="G73" s="111"/>
      <c r="H73" s="111"/>
      <c r="I73" s="111"/>
      <c r="J73" s="111"/>
      <c r="K73" s="111"/>
      <c r="L73" s="111"/>
      <c r="M73" s="111"/>
      <c r="N73" s="45"/>
    </row>
    <row r="74" spans="1:15" s="1" customFormat="1" ht="17.25" customHeight="1" x14ac:dyDescent="0.3">
      <c r="A74" s="44" t="s">
        <v>53</v>
      </c>
      <c r="B74" s="111" t="s">
        <v>54</v>
      </c>
      <c r="C74" s="111"/>
      <c r="D74" s="111"/>
      <c r="E74" s="111"/>
      <c r="F74" s="111"/>
      <c r="G74" s="111"/>
      <c r="H74" s="111"/>
      <c r="I74" s="111"/>
      <c r="J74" s="111"/>
      <c r="K74" s="111"/>
      <c r="L74" s="111"/>
      <c r="M74" s="111"/>
      <c r="N74" s="45"/>
    </row>
    <row r="75" spans="1:15" s="1" customFormat="1" ht="17.25" customHeight="1" x14ac:dyDescent="0.3">
      <c r="A75" s="44" t="s">
        <v>55</v>
      </c>
      <c r="B75" s="111" t="s">
        <v>56</v>
      </c>
      <c r="C75" s="111"/>
      <c r="D75" s="111"/>
      <c r="E75" s="111"/>
      <c r="F75" s="111"/>
      <c r="G75" s="111"/>
      <c r="H75" s="111"/>
      <c r="I75" s="111"/>
      <c r="J75" s="111"/>
      <c r="K75" s="111"/>
      <c r="L75" s="111"/>
      <c r="M75" s="111"/>
      <c r="N75" s="45"/>
    </row>
    <row r="76" spans="1:15" ht="17.25" customHeight="1" x14ac:dyDescent="0.3">
      <c r="A76" s="44" t="s">
        <v>57</v>
      </c>
      <c r="B76" s="111" t="s">
        <v>58</v>
      </c>
      <c r="C76" s="111"/>
      <c r="D76" s="111"/>
      <c r="E76" s="111"/>
      <c r="F76" s="111"/>
      <c r="G76" s="111"/>
      <c r="H76" s="111"/>
      <c r="I76" s="111"/>
      <c r="J76" s="111"/>
      <c r="K76" s="111"/>
      <c r="L76" s="111"/>
      <c r="M76" s="111"/>
      <c r="N76" s="45"/>
      <c r="O76" s="1"/>
    </row>
    <row r="77" spans="1:15" ht="17.25" customHeight="1" x14ac:dyDescent="0.3">
      <c r="A77" s="44" t="s">
        <v>59</v>
      </c>
      <c r="B77" s="111" t="s">
        <v>60</v>
      </c>
      <c r="C77" s="111"/>
      <c r="D77" s="111"/>
      <c r="E77" s="111"/>
      <c r="F77" s="111"/>
      <c r="G77" s="111"/>
      <c r="H77" s="111"/>
      <c r="I77" s="111"/>
      <c r="J77" s="111"/>
      <c r="K77" s="111"/>
      <c r="L77" s="111"/>
      <c r="M77" s="111"/>
      <c r="N77" s="45"/>
      <c r="O77" s="1"/>
    </row>
    <row r="78" spans="1:15" ht="33.75" customHeight="1" x14ac:dyDescent="0.3">
      <c r="A78" s="44" t="s">
        <v>61</v>
      </c>
      <c r="B78" s="111" t="s">
        <v>62</v>
      </c>
      <c r="C78" s="111"/>
      <c r="D78" s="111"/>
      <c r="E78" s="111"/>
      <c r="F78" s="111"/>
      <c r="G78" s="111"/>
      <c r="H78" s="111"/>
      <c r="I78" s="111"/>
      <c r="J78" s="111"/>
      <c r="K78" s="111"/>
      <c r="L78" s="111"/>
      <c r="M78" s="111"/>
      <c r="N78" s="45"/>
      <c r="O78" s="1"/>
    </row>
    <row r="79" spans="1:15" ht="17.25" customHeight="1" x14ac:dyDescent="0.3">
      <c r="A79" s="44" t="s">
        <v>63</v>
      </c>
      <c r="B79" s="111" t="s">
        <v>64</v>
      </c>
      <c r="C79" s="111"/>
      <c r="D79" s="111"/>
      <c r="E79" s="111"/>
      <c r="F79" s="111"/>
      <c r="G79" s="111"/>
      <c r="H79" s="111"/>
      <c r="I79" s="111"/>
      <c r="J79" s="111"/>
      <c r="K79" s="111"/>
      <c r="L79" s="111"/>
      <c r="M79" s="111"/>
      <c r="N79" s="45"/>
      <c r="O79" s="1"/>
    </row>
    <row r="80" spans="1:15" ht="33.75" customHeight="1" x14ac:dyDescent="0.3">
      <c r="A80" s="44" t="s">
        <v>65</v>
      </c>
      <c r="B80" s="111" t="s">
        <v>66</v>
      </c>
      <c r="C80" s="111"/>
      <c r="D80" s="111"/>
      <c r="E80" s="111"/>
      <c r="F80" s="111"/>
      <c r="G80" s="111"/>
      <c r="H80" s="111"/>
      <c r="I80" s="111"/>
      <c r="J80" s="111"/>
      <c r="K80" s="111"/>
      <c r="L80" s="111"/>
      <c r="M80" s="111"/>
      <c r="N80" s="45"/>
      <c r="O80" s="1"/>
    </row>
    <row r="81" spans="1:15" ht="17.25" customHeight="1" x14ac:dyDescent="0.3">
      <c r="A81" s="44" t="s">
        <v>67</v>
      </c>
      <c r="B81" s="111" t="s">
        <v>68</v>
      </c>
      <c r="C81" s="111"/>
      <c r="D81" s="111"/>
      <c r="E81" s="111"/>
      <c r="F81" s="111"/>
      <c r="G81" s="111"/>
      <c r="H81" s="111"/>
      <c r="I81" s="111"/>
      <c r="J81" s="111"/>
      <c r="K81" s="111"/>
      <c r="L81" s="111"/>
      <c r="M81" s="111"/>
      <c r="N81" s="45"/>
      <c r="O81" s="1"/>
    </row>
    <row r="82" spans="1:15" ht="16.5" customHeight="1" x14ac:dyDescent="0.3">
      <c r="A82" s="44" t="s">
        <v>69</v>
      </c>
      <c r="B82" s="111" t="s">
        <v>70</v>
      </c>
      <c r="C82" s="111"/>
      <c r="D82" s="111"/>
      <c r="E82" s="111"/>
      <c r="F82" s="111"/>
      <c r="G82" s="111"/>
      <c r="H82" s="111"/>
      <c r="I82" s="111"/>
      <c r="J82" s="111"/>
      <c r="K82" s="111"/>
      <c r="L82" s="111"/>
      <c r="M82" s="111"/>
      <c r="N82" s="45"/>
      <c r="O82" s="1"/>
    </row>
    <row r="83" spans="1:15" ht="33" customHeight="1" x14ac:dyDescent="0.3">
      <c r="A83" s="44" t="s">
        <v>71</v>
      </c>
      <c r="B83" s="111" t="s">
        <v>72</v>
      </c>
      <c r="C83" s="111"/>
      <c r="D83" s="111"/>
      <c r="E83" s="111"/>
      <c r="F83" s="111"/>
      <c r="G83" s="111"/>
      <c r="H83" s="111"/>
      <c r="I83" s="111"/>
      <c r="J83" s="111"/>
      <c r="K83" s="111"/>
      <c r="L83" s="111"/>
      <c r="M83" s="111"/>
      <c r="N83" s="45"/>
      <c r="O83" s="1"/>
    </row>
    <row r="84" spans="1:15" ht="33" customHeight="1" x14ac:dyDescent="0.3">
      <c r="A84" s="44" t="s">
        <v>73</v>
      </c>
      <c r="B84" s="111" t="s">
        <v>74</v>
      </c>
      <c r="C84" s="111"/>
      <c r="D84" s="111"/>
      <c r="E84" s="111"/>
      <c r="F84" s="111"/>
      <c r="G84" s="111"/>
      <c r="H84" s="111"/>
      <c r="I84" s="111"/>
      <c r="J84" s="111"/>
      <c r="K84" s="111"/>
      <c r="L84" s="111"/>
      <c r="M84" s="111"/>
      <c r="N84" s="45"/>
      <c r="O84" s="1"/>
    </row>
    <row r="85" spans="1:15" ht="16.5" customHeight="1" x14ac:dyDescent="0.3">
      <c r="A85" s="44" t="s">
        <v>75</v>
      </c>
      <c r="B85" s="111" t="s">
        <v>76</v>
      </c>
      <c r="C85" s="111"/>
      <c r="D85" s="111"/>
      <c r="E85" s="111"/>
      <c r="F85" s="111"/>
      <c r="G85" s="111"/>
      <c r="H85" s="111"/>
      <c r="I85" s="111"/>
      <c r="J85" s="111"/>
      <c r="K85" s="111"/>
      <c r="L85" s="111"/>
      <c r="M85" s="111"/>
      <c r="N85" s="41"/>
      <c r="O85" s="1"/>
    </row>
    <row r="86" spans="1:15" ht="15" customHeight="1" x14ac:dyDescent="0.25">
      <c r="A86" s="46"/>
      <c r="B86" s="46"/>
      <c r="C86" s="46"/>
      <c r="D86" s="46"/>
      <c r="E86" s="46"/>
      <c r="F86" s="46"/>
      <c r="G86" s="46"/>
      <c r="H86" s="46"/>
      <c r="I86" s="46"/>
      <c r="J86" s="46"/>
      <c r="K86" s="46"/>
      <c r="L86" s="46"/>
      <c r="M86" s="46"/>
      <c r="N86" s="46"/>
    </row>
    <row r="87" spans="1:15" ht="18.75" x14ac:dyDescent="0.3">
      <c r="A87" s="110" t="s">
        <v>77</v>
      </c>
      <c r="B87" s="110"/>
      <c r="C87" s="110"/>
      <c r="D87" s="110"/>
      <c r="E87" s="110"/>
      <c r="F87" s="110"/>
      <c r="G87" s="110"/>
      <c r="H87" s="110"/>
      <c r="I87" s="110"/>
      <c r="J87" s="110"/>
      <c r="K87" s="110"/>
      <c r="L87" s="110"/>
      <c r="M87" s="110"/>
      <c r="N87" s="43"/>
    </row>
    <row r="88" spans="1:15" ht="17.25" x14ac:dyDescent="0.3">
      <c r="A88" s="47"/>
      <c r="B88" s="47"/>
      <c r="C88" s="47"/>
      <c r="D88" s="47"/>
      <c r="E88" s="47"/>
      <c r="F88" s="47"/>
      <c r="G88" s="47"/>
      <c r="H88" s="47"/>
      <c r="I88" s="47"/>
      <c r="J88" s="47"/>
      <c r="K88" s="47"/>
      <c r="L88" s="47"/>
      <c r="M88" s="47"/>
      <c r="N88" s="47"/>
    </row>
    <row r="89" spans="1:15" ht="53.25" x14ac:dyDescent="0.25">
      <c r="A89" s="48" t="s">
        <v>20</v>
      </c>
      <c r="B89" s="118" t="s">
        <v>78</v>
      </c>
      <c r="C89" s="118"/>
      <c r="D89" s="118"/>
      <c r="E89" s="118"/>
      <c r="F89" s="118"/>
      <c r="G89" s="118"/>
      <c r="H89" s="118"/>
      <c r="I89" s="118"/>
      <c r="J89" s="118"/>
      <c r="K89" s="118"/>
      <c r="L89" s="118"/>
      <c r="M89" s="118"/>
      <c r="N89" s="118"/>
    </row>
    <row r="90" spans="1:15" x14ac:dyDescent="0.25">
      <c r="A90" s="49"/>
      <c r="B90" s="114"/>
      <c r="C90" s="114"/>
      <c r="D90" s="114"/>
      <c r="E90" s="114"/>
      <c r="F90" s="114"/>
      <c r="G90" s="114"/>
      <c r="H90" s="114"/>
      <c r="I90" s="114"/>
      <c r="J90" s="114"/>
      <c r="K90" s="114"/>
      <c r="L90" s="114"/>
      <c r="M90" s="114"/>
      <c r="N90" s="114"/>
    </row>
    <row r="91" spans="1:15" x14ac:dyDescent="0.25">
      <c r="A91" s="49"/>
      <c r="B91" s="114"/>
      <c r="C91" s="114"/>
      <c r="D91" s="114"/>
      <c r="E91" s="114"/>
      <c r="F91" s="114"/>
      <c r="G91" s="114"/>
      <c r="H91" s="114"/>
      <c r="I91" s="114"/>
      <c r="J91" s="114"/>
      <c r="K91" s="114"/>
      <c r="L91" s="114"/>
      <c r="M91" s="114"/>
      <c r="N91" s="114"/>
    </row>
    <row r="92" spans="1:15" x14ac:dyDescent="0.25">
      <c r="A92" s="49"/>
      <c r="B92" s="114"/>
      <c r="C92" s="114"/>
      <c r="D92" s="114"/>
      <c r="E92" s="114"/>
      <c r="F92" s="114"/>
      <c r="G92" s="114"/>
      <c r="H92" s="114"/>
      <c r="I92" s="114"/>
      <c r="J92" s="114"/>
      <c r="K92" s="114"/>
      <c r="L92" s="114"/>
      <c r="M92" s="114"/>
      <c r="N92" s="114"/>
    </row>
    <row r="93" spans="1:15" x14ac:dyDescent="0.25">
      <c r="A93" s="49"/>
      <c r="B93" s="114"/>
      <c r="C93" s="114"/>
      <c r="D93" s="114"/>
      <c r="E93" s="114"/>
      <c r="F93" s="114"/>
      <c r="G93" s="114"/>
      <c r="H93" s="114"/>
      <c r="I93" s="114"/>
      <c r="J93" s="114"/>
      <c r="K93" s="114"/>
      <c r="L93" s="114"/>
      <c r="M93" s="114"/>
      <c r="N93" s="114"/>
    </row>
    <row r="94" spans="1:15" x14ac:dyDescent="0.25">
      <c r="A94" s="49"/>
      <c r="B94" s="114"/>
      <c r="C94" s="114"/>
      <c r="D94" s="114"/>
      <c r="E94" s="114"/>
      <c r="F94" s="114"/>
      <c r="G94" s="114"/>
      <c r="H94" s="114"/>
      <c r="I94" s="114"/>
      <c r="J94" s="114"/>
      <c r="K94" s="114"/>
      <c r="L94" s="114"/>
      <c r="M94" s="114"/>
      <c r="N94" s="114"/>
    </row>
    <row r="95" spans="1:15" x14ac:dyDescent="0.25">
      <c r="A95" s="49"/>
      <c r="B95" s="114"/>
      <c r="C95" s="114"/>
      <c r="D95" s="114"/>
      <c r="E95" s="114"/>
      <c r="F95" s="114"/>
      <c r="G95" s="114"/>
      <c r="H95" s="114"/>
      <c r="I95" s="114"/>
      <c r="J95" s="114"/>
      <c r="K95" s="114"/>
      <c r="L95" s="114"/>
      <c r="M95" s="114"/>
      <c r="N95" s="114"/>
    </row>
    <row r="96" spans="1:15" x14ac:dyDescent="0.25">
      <c r="A96" s="49"/>
      <c r="B96" s="114"/>
      <c r="C96" s="114"/>
      <c r="D96" s="114"/>
      <c r="E96" s="114"/>
      <c r="F96" s="114"/>
      <c r="G96" s="114"/>
      <c r="H96" s="114"/>
      <c r="I96" s="114"/>
      <c r="J96" s="114"/>
      <c r="K96" s="114"/>
      <c r="L96" s="114"/>
      <c r="M96" s="114"/>
      <c r="N96" s="114"/>
    </row>
    <row r="97" spans="1:14" x14ac:dyDescent="0.25">
      <c r="A97" s="49"/>
      <c r="B97" s="114"/>
      <c r="C97" s="114"/>
      <c r="D97" s="114"/>
      <c r="E97" s="114"/>
      <c r="F97" s="114"/>
      <c r="G97" s="114"/>
      <c r="H97" s="114"/>
      <c r="I97" s="114"/>
      <c r="J97" s="114"/>
      <c r="K97" s="114"/>
      <c r="L97" s="114"/>
      <c r="M97" s="114"/>
      <c r="N97" s="114"/>
    </row>
    <row r="98" spans="1:14" x14ac:dyDescent="0.25">
      <c r="A98" s="49"/>
      <c r="B98" s="114"/>
      <c r="C98" s="114"/>
      <c r="D98" s="114"/>
      <c r="E98" s="114"/>
      <c r="F98" s="114"/>
      <c r="G98" s="114"/>
      <c r="H98" s="114"/>
      <c r="I98" s="114"/>
      <c r="J98" s="114"/>
      <c r="K98" s="114"/>
      <c r="L98" s="114"/>
      <c r="M98" s="114"/>
      <c r="N98" s="114"/>
    </row>
    <row r="99" spans="1:14" x14ac:dyDescent="0.25">
      <c r="A99" s="49"/>
      <c r="B99" s="114"/>
      <c r="C99" s="114"/>
      <c r="D99" s="114"/>
      <c r="E99" s="114"/>
      <c r="F99" s="114"/>
      <c r="G99" s="114"/>
      <c r="H99" s="114"/>
      <c r="I99" s="114"/>
      <c r="J99" s="114"/>
      <c r="K99" s="114"/>
      <c r="L99" s="114"/>
      <c r="M99" s="114"/>
      <c r="N99" s="114"/>
    </row>
    <row r="100" spans="1:14" x14ac:dyDescent="0.25">
      <c r="A100" s="49"/>
      <c r="B100" s="114"/>
      <c r="C100" s="114"/>
      <c r="D100" s="114"/>
      <c r="E100" s="114"/>
      <c r="F100" s="114"/>
      <c r="G100" s="114"/>
      <c r="H100" s="114"/>
      <c r="I100" s="114"/>
      <c r="J100" s="114"/>
      <c r="K100" s="114"/>
      <c r="L100" s="114"/>
      <c r="M100" s="114"/>
      <c r="N100" s="114"/>
    </row>
    <row r="101" spans="1:14" x14ac:dyDescent="0.25">
      <c r="A101" s="49"/>
      <c r="B101" s="114"/>
      <c r="C101" s="114"/>
      <c r="D101" s="114"/>
      <c r="E101" s="114"/>
      <c r="F101" s="114"/>
      <c r="G101" s="114"/>
      <c r="H101" s="114"/>
      <c r="I101" s="114"/>
      <c r="J101" s="114"/>
      <c r="K101" s="114"/>
      <c r="L101" s="114"/>
      <c r="M101" s="114"/>
      <c r="N101" s="114"/>
    </row>
    <row r="102" spans="1:14" x14ac:dyDescent="0.25">
      <c r="A102" s="49"/>
      <c r="B102" s="114"/>
      <c r="C102" s="114"/>
      <c r="D102" s="114"/>
      <c r="E102" s="114"/>
      <c r="F102" s="114"/>
      <c r="G102" s="114"/>
      <c r="H102" s="114"/>
      <c r="I102" s="114"/>
      <c r="J102" s="114"/>
      <c r="K102" s="114"/>
      <c r="L102" s="114"/>
      <c r="M102" s="114"/>
      <c r="N102" s="114"/>
    </row>
    <row r="103" spans="1:14" x14ac:dyDescent="0.25">
      <c r="A103" s="50"/>
      <c r="B103" s="51"/>
      <c r="C103" s="51"/>
      <c r="D103" s="51"/>
      <c r="E103" s="51"/>
      <c r="F103" s="51"/>
      <c r="G103" s="51"/>
      <c r="H103" s="51"/>
      <c r="I103" s="51"/>
      <c r="J103" s="51"/>
      <c r="K103" s="51"/>
      <c r="L103" s="51"/>
      <c r="M103" s="51"/>
      <c r="N103" s="51"/>
    </row>
    <row r="104" spans="1:14" ht="16.5" customHeight="1" x14ac:dyDescent="0.25">
      <c r="A104" s="115" t="s">
        <v>79</v>
      </c>
      <c r="B104" s="115"/>
      <c r="C104" s="115"/>
      <c r="D104" s="115"/>
      <c r="E104" s="115"/>
      <c r="F104" s="115"/>
      <c r="G104" s="115"/>
      <c r="H104" s="115"/>
      <c r="I104" s="115"/>
      <c r="J104" s="115"/>
      <c r="K104" s="115"/>
      <c r="L104" s="115"/>
      <c r="M104" s="115"/>
      <c r="N104" s="115"/>
    </row>
    <row r="105" spans="1:14" x14ac:dyDescent="0.25">
      <c r="A105" s="52"/>
      <c r="B105" s="52"/>
      <c r="C105" s="52"/>
      <c r="D105" s="53"/>
      <c r="E105" s="53"/>
      <c r="F105" s="53"/>
      <c r="G105" s="53"/>
      <c r="H105" s="53"/>
      <c r="I105" s="53"/>
      <c r="J105" s="53"/>
      <c r="K105" s="53"/>
      <c r="L105" s="53"/>
      <c r="M105" s="53"/>
      <c r="N105" s="53"/>
    </row>
    <row r="106" spans="1:14" ht="18.75" x14ac:dyDescent="0.3">
      <c r="A106" s="116" t="s">
        <v>80</v>
      </c>
      <c r="B106" s="116"/>
      <c r="C106" s="116"/>
      <c r="D106" s="116"/>
      <c r="E106" s="116"/>
      <c r="F106" s="116"/>
      <c r="G106" s="116"/>
      <c r="H106" s="116"/>
      <c r="I106" s="116"/>
      <c r="J106" s="116"/>
      <c r="K106" s="116"/>
      <c r="L106" s="116"/>
      <c r="M106" s="116"/>
      <c r="N106" s="43"/>
    </row>
    <row r="107" spans="1:14" ht="15.75" customHeight="1" x14ac:dyDescent="0.25">
      <c r="A107" s="54"/>
      <c r="B107" s="54"/>
      <c r="C107" s="54"/>
      <c r="D107" s="54"/>
      <c r="E107" s="54"/>
      <c r="F107" s="54"/>
      <c r="G107" s="54"/>
      <c r="H107" s="54"/>
      <c r="I107" s="54"/>
      <c r="J107" s="54"/>
      <c r="K107" s="54"/>
      <c r="L107" s="54"/>
      <c r="M107" s="54"/>
      <c r="N107" s="55"/>
    </row>
    <row r="108" spans="1:14" ht="17.25" x14ac:dyDescent="0.3">
      <c r="A108" s="110" t="s">
        <v>81</v>
      </c>
      <c r="B108" s="110"/>
      <c r="C108" s="110"/>
      <c r="D108" s="110"/>
      <c r="E108" s="110"/>
      <c r="F108" s="110"/>
      <c r="G108" s="110"/>
      <c r="H108" s="110"/>
      <c r="I108" s="110"/>
      <c r="J108" s="110"/>
      <c r="K108" s="110"/>
      <c r="L108" s="110"/>
    </row>
    <row r="109" spans="1:14" ht="15" customHeight="1" x14ac:dyDescent="0.25">
      <c r="A109" s="117" t="s">
        <v>82</v>
      </c>
      <c r="B109" s="117"/>
      <c r="C109" s="117"/>
      <c r="D109" s="117"/>
      <c r="E109" s="117"/>
      <c r="F109" s="117"/>
      <c r="G109" s="117"/>
      <c r="H109" s="117"/>
      <c r="I109" s="117"/>
      <c r="J109" s="117"/>
      <c r="K109" s="117"/>
      <c r="L109" s="117"/>
    </row>
    <row r="110" spans="1:14" ht="15" customHeight="1" x14ac:dyDescent="0.25">
      <c r="A110" s="117"/>
      <c r="B110" s="117"/>
      <c r="C110" s="117"/>
      <c r="D110" s="117"/>
      <c r="E110" s="117"/>
      <c r="F110" s="117"/>
      <c r="G110" s="117"/>
      <c r="H110" s="117"/>
      <c r="I110" s="117"/>
      <c r="J110" s="117"/>
      <c r="K110" s="117"/>
      <c r="L110" s="117"/>
    </row>
    <row r="111" spans="1:14" ht="17.25" x14ac:dyDescent="0.25">
      <c r="A111" s="56"/>
      <c r="B111" s="56"/>
      <c r="C111" s="56"/>
      <c r="D111" s="56"/>
      <c r="E111" s="56"/>
      <c r="F111" s="56"/>
      <c r="G111" s="56"/>
      <c r="H111" s="56"/>
      <c r="I111" s="56"/>
      <c r="J111" s="56"/>
      <c r="K111" s="56"/>
      <c r="L111" s="56"/>
    </row>
    <row r="112" spans="1:14" ht="17.25" x14ac:dyDescent="0.3">
      <c r="A112" s="110" t="s">
        <v>83</v>
      </c>
      <c r="B112" s="110"/>
      <c r="C112" s="110"/>
      <c r="D112" s="110"/>
      <c r="E112" s="110"/>
      <c r="F112" s="110"/>
      <c r="G112" s="110"/>
      <c r="H112" s="110"/>
      <c r="I112" s="110"/>
      <c r="J112" s="110"/>
      <c r="K112" s="110"/>
      <c r="L112" s="110"/>
    </row>
    <row r="113" spans="1:15" ht="15" customHeight="1" x14ac:dyDescent="0.25">
      <c r="A113" s="111" t="s">
        <v>84</v>
      </c>
      <c r="B113" s="111"/>
      <c r="C113" s="111"/>
      <c r="D113" s="111"/>
      <c r="E113" s="111"/>
      <c r="F113" s="111"/>
      <c r="G113" s="111"/>
      <c r="H113" s="111"/>
      <c r="I113" s="111"/>
      <c r="J113" s="111"/>
      <c r="K113" s="111"/>
      <c r="L113" s="111"/>
    </row>
    <row r="114" spans="1:15" s="47" customFormat="1" ht="15" customHeight="1" x14ac:dyDescent="0.3">
      <c r="A114" s="111"/>
      <c r="B114" s="111"/>
      <c r="C114" s="111"/>
      <c r="D114" s="111"/>
      <c r="E114" s="111"/>
      <c r="F114" s="111"/>
      <c r="G114" s="111"/>
      <c r="H114" s="111"/>
      <c r="I114" s="111"/>
      <c r="J114" s="111"/>
      <c r="K114" s="111"/>
      <c r="L114" s="111"/>
    </row>
    <row r="115" spans="1:15" ht="20.25" customHeight="1" x14ac:dyDescent="0.25">
      <c r="A115" s="111"/>
      <c r="B115" s="111"/>
      <c r="C115" s="111"/>
      <c r="D115" s="111"/>
      <c r="E115" s="111"/>
      <c r="F115" s="111"/>
      <c r="G115" s="111"/>
      <c r="H115" s="111"/>
      <c r="I115" s="111"/>
      <c r="J115" s="111"/>
      <c r="K115" s="111"/>
      <c r="L115" s="111"/>
    </row>
    <row r="116" spans="1:15" ht="17.25" x14ac:dyDescent="0.3">
      <c r="A116" s="47"/>
      <c r="B116" s="47"/>
      <c r="C116" s="47"/>
      <c r="D116" s="47"/>
      <c r="E116" s="47"/>
      <c r="F116" s="47"/>
      <c r="G116" s="47"/>
      <c r="H116" s="47"/>
      <c r="I116" s="47"/>
      <c r="J116" s="47"/>
      <c r="K116" s="47"/>
      <c r="L116" s="47"/>
    </row>
    <row r="117" spans="1:15" ht="17.25" x14ac:dyDescent="0.3">
      <c r="A117" s="112" t="s">
        <v>85</v>
      </c>
      <c r="B117" s="112"/>
      <c r="C117" s="112"/>
      <c r="D117" s="47"/>
      <c r="E117" s="47"/>
      <c r="F117" s="47"/>
      <c r="G117" s="47"/>
      <c r="H117" s="47"/>
      <c r="I117" s="47"/>
      <c r="J117" s="47"/>
      <c r="K117" s="47"/>
      <c r="L117" s="47"/>
    </row>
    <row r="118" spans="1:15" ht="17.25" x14ac:dyDescent="0.3">
      <c r="A118" s="47" t="s">
        <v>86</v>
      </c>
      <c r="B118" s="47" t="s">
        <v>87</v>
      </c>
      <c r="C118" s="47"/>
      <c r="D118" s="47"/>
      <c r="E118" s="47"/>
      <c r="F118" s="47"/>
      <c r="G118" s="47"/>
      <c r="H118" s="47"/>
      <c r="I118" s="47"/>
      <c r="J118" s="47"/>
      <c r="K118" s="47"/>
      <c r="L118" s="47"/>
    </row>
    <row r="119" spans="1:15" ht="17.25" x14ac:dyDescent="0.3">
      <c r="A119" s="47"/>
      <c r="B119" s="47"/>
      <c r="C119" s="47"/>
      <c r="D119" s="47"/>
      <c r="E119" s="47"/>
      <c r="F119" s="47"/>
      <c r="G119" s="47"/>
      <c r="H119" s="47"/>
      <c r="I119" s="47"/>
      <c r="J119" s="47"/>
      <c r="K119" s="47"/>
      <c r="L119" s="47"/>
    </row>
    <row r="120" spans="1:15" ht="17.25" x14ac:dyDescent="0.3">
      <c r="A120" s="47"/>
      <c r="B120" s="47"/>
      <c r="C120" s="47"/>
      <c r="D120" s="47"/>
      <c r="E120" s="47"/>
      <c r="F120" s="47"/>
      <c r="G120" s="47"/>
      <c r="H120" s="47"/>
      <c r="I120" s="47"/>
      <c r="J120" s="47"/>
      <c r="K120" s="47"/>
      <c r="L120" s="47"/>
    </row>
    <row r="121" spans="1:15" ht="17.25" x14ac:dyDescent="0.3">
      <c r="A121" s="47"/>
      <c r="B121" s="47"/>
      <c r="C121" s="47"/>
      <c r="D121" s="47"/>
      <c r="E121" s="47"/>
      <c r="F121" s="47"/>
      <c r="G121" s="47"/>
      <c r="H121" s="47"/>
      <c r="I121" s="47"/>
      <c r="J121" s="47"/>
      <c r="K121" s="47"/>
      <c r="L121" s="47"/>
    </row>
    <row r="122" spans="1:15" ht="17.25" x14ac:dyDescent="0.3">
      <c r="A122" s="47"/>
      <c r="B122" s="47"/>
      <c r="C122" s="47"/>
      <c r="D122" s="47"/>
      <c r="E122" s="47"/>
      <c r="F122" s="47"/>
      <c r="G122" s="47"/>
      <c r="H122" s="47"/>
      <c r="I122" s="47"/>
      <c r="J122" s="47"/>
      <c r="K122" s="47"/>
      <c r="L122" s="47"/>
    </row>
    <row r="123" spans="1:15" ht="17.25" x14ac:dyDescent="0.3">
      <c r="A123" s="112" t="s">
        <v>88</v>
      </c>
      <c r="B123" s="112"/>
      <c r="C123" s="112"/>
      <c r="D123" s="47"/>
      <c r="E123" s="47"/>
      <c r="F123" s="47"/>
      <c r="G123" s="47"/>
      <c r="H123" s="47"/>
      <c r="I123" s="47"/>
      <c r="J123" s="47"/>
      <c r="K123" s="47"/>
      <c r="L123" s="47"/>
    </row>
    <row r="124" spans="1:15" ht="17.25" x14ac:dyDescent="0.3">
      <c r="A124" s="113" t="s">
        <v>89</v>
      </c>
      <c r="B124" s="113"/>
      <c r="C124" s="113"/>
      <c r="D124" s="113"/>
      <c r="E124" s="47"/>
      <c r="F124" s="47"/>
      <c r="G124" s="47"/>
      <c r="H124" s="47"/>
      <c r="I124" s="47"/>
      <c r="J124" s="47"/>
      <c r="K124" s="47"/>
      <c r="L124" s="47"/>
      <c r="M124" s="47"/>
      <c r="N124" s="47"/>
      <c r="O124" s="47"/>
    </row>
  </sheetData>
  <sheetProtection algorithmName="SHA-512" hashValue="Yb3RhRsK7zg/vs896m48G8iI8WFAwJWih6ICGvttUyWsQY+BooI4sdQJt4ixhvijQYqwtHopFzbqT7fZCZKbrA==" saltValue="3rJdKdxr0xa/qSG8Pwpy4w==" spinCount="100000" sheet="1" objects="1" scenarios="1"/>
  <mergeCells count="83">
    <mergeCell ref="A1:I1"/>
    <mergeCell ref="J1:N1"/>
    <mergeCell ref="A2:D2"/>
    <mergeCell ref="E2:I2"/>
    <mergeCell ref="J2:N2"/>
    <mergeCell ref="A3:I3"/>
    <mergeCell ref="J3:N4"/>
    <mergeCell ref="A4:I4"/>
    <mergeCell ref="A5:C5"/>
    <mergeCell ref="D5:N5"/>
    <mergeCell ref="A6:C6"/>
    <mergeCell ref="D6:N6"/>
    <mergeCell ref="A7:C7"/>
    <mergeCell ref="D7:N7"/>
    <mergeCell ref="A8:C8"/>
    <mergeCell ref="D8:N8"/>
    <mergeCell ref="A9:C9"/>
    <mergeCell ref="D9:N9"/>
    <mergeCell ref="A10:C10"/>
    <mergeCell ref="D10:N10"/>
    <mergeCell ref="A11:C11"/>
    <mergeCell ref="D11:N11"/>
    <mergeCell ref="A12:C12"/>
    <mergeCell ref="D12:I12"/>
    <mergeCell ref="L12:M12"/>
    <mergeCell ref="A13:H13"/>
    <mergeCell ref="I13:N14"/>
    <mergeCell ref="A14:F14"/>
    <mergeCell ref="G14:H14"/>
    <mergeCell ref="A55:H57"/>
    <mergeCell ref="I55:J55"/>
    <mergeCell ref="K55:L55"/>
    <mergeCell ref="M55:N56"/>
    <mergeCell ref="K56:L56"/>
    <mergeCell ref="I57:J58"/>
    <mergeCell ref="K57:N57"/>
    <mergeCell ref="A58:H58"/>
    <mergeCell ref="L58:N58"/>
    <mergeCell ref="I59:N59"/>
    <mergeCell ref="A60:M60"/>
    <mergeCell ref="A62:M62"/>
    <mergeCell ref="A63:M63"/>
    <mergeCell ref="A64:M64"/>
    <mergeCell ref="A65:M65"/>
    <mergeCell ref="A71:M71"/>
    <mergeCell ref="B72:M72"/>
    <mergeCell ref="B73:M73"/>
    <mergeCell ref="B74:M74"/>
    <mergeCell ref="B75:M75"/>
    <mergeCell ref="B76:M76"/>
    <mergeCell ref="B77:M77"/>
    <mergeCell ref="B78:M78"/>
    <mergeCell ref="B79:M79"/>
    <mergeCell ref="B80:M80"/>
    <mergeCell ref="B81:M81"/>
    <mergeCell ref="B82:M82"/>
    <mergeCell ref="B83:M83"/>
    <mergeCell ref="B84:M84"/>
    <mergeCell ref="B85:M85"/>
    <mergeCell ref="A87:M87"/>
    <mergeCell ref="B89:N89"/>
    <mergeCell ref="B90:N90"/>
    <mergeCell ref="B91:N91"/>
    <mergeCell ref="B92:N92"/>
    <mergeCell ref="B93:N93"/>
    <mergeCell ref="B94:N94"/>
    <mergeCell ref="B95:N95"/>
    <mergeCell ref="B96:N96"/>
    <mergeCell ref="B97:N97"/>
    <mergeCell ref="B98:N98"/>
    <mergeCell ref="B99:N99"/>
    <mergeCell ref="B100:N100"/>
    <mergeCell ref="B101:N101"/>
    <mergeCell ref="B102:N102"/>
    <mergeCell ref="A104:N104"/>
    <mergeCell ref="A106:M106"/>
    <mergeCell ref="A108:L108"/>
    <mergeCell ref="A109:L110"/>
    <mergeCell ref="A112:L112"/>
    <mergeCell ref="A113:L115"/>
    <mergeCell ref="A117:C117"/>
    <mergeCell ref="A123:C123"/>
    <mergeCell ref="A124:D124"/>
  </mergeCells>
  <dataValidations count="5">
    <dataValidation type="list" allowBlank="1" showInputMessage="1" showErrorMessage="1" sqref="A2:D2" xr:uid="{00000000-0002-0000-0000-000000000000}">
      <formula1>"Wintersemester 2022/23,Sommersemester 2023,Wintersemester 2023/24,Sommersemester 2024,Sommersemester 2025,Wintersemester 2025/26,Sommersemester 2026,Wintersemester 2026/27,Sommersemester 2027"</formula1>
      <formula2>0</formula2>
    </dataValidation>
    <dataValidation allowBlank="1" showErrorMessage="1" errorTitle="Studiengang nicht ausgewählt" error="Sie müssen zunächst einen Studiengang auswählen" promptTitle="Bitte Studiengang auswählen" sqref="J12" xr:uid="{00000000-0002-0000-0000-000001000000}">
      <formula1>0</formula1>
      <formula2>0</formula2>
    </dataValidation>
    <dataValidation type="list" showInputMessage="1" showErrorMessage="1" errorTitle="Studiengang nicht ausgewählt" error="Sie müssen zunächst einen Studiengang auswählen" promptTitle="Bitte Studiengang auswählen" sqref="D12:I12" xr:uid="{00000000-0002-0000-0000-000002000000}">
      <formula1>Studiengänge</formula1>
      <formula2>0</formula2>
    </dataValidation>
    <dataValidation type="list" showInputMessage="1" showErrorMessage="1" sqref="C16:C54" xr:uid="{00000000-0002-0000-0000-000003000000}">
      <formula1>"I - Inland,A - Ausland,H - Hochschule,W - Weitere"</formula1>
      <formula2>0</formula2>
    </dataValidation>
    <dataValidation type="list" showInputMessage="1" showErrorMessage="1" sqref="K16:K54" xr:uid="{00000000-0002-0000-0000-000004000000}">
      <formula1>"Ja,A,B,C,D,E,F,G,H,I,J,K,L,M,N"</formula1>
      <formula2>0</formula2>
    </dataValidation>
  </dataValidations>
  <printOptions horizontalCentered="1"/>
  <pageMargins left="0.35416666666666702" right="0.35416666666666702" top="0.39374999999999999" bottom="0.78749999999999998" header="0.511811023622047" footer="0.51180555555555596"/>
  <pageSetup paperSize="9" fitToHeight="0" orientation="landscape" horizontalDpi="300" verticalDpi="300"/>
  <headerFooter>
    <oddFooter>&amp;CSeite &amp;P von &amp;N</oddFooter>
  </headerFooter>
  <rowBreaks count="1" manualBreakCount="1">
    <brk id="86" max="16383" man="1"/>
  </rowBreaks>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StdgKonfiguration!$A$48:$A$58</xm:f>
          </x14:formula1>
          <x14:formula2>
            <xm:f>0</xm:f>
          </x14:formula2>
          <xm:sqref>A124:D124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0"/>
  <sheetViews>
    <sheetView zoomScaleNormal="100" workbookViewId="0">
      <selection activeCell="A106" sqref="A106"/>
    </sheetView>
  </sheetViews>
  <sheetFormatPr baseColWidth="10" defaultColWidth="10.5" defaultRowHeight="15.75" x14ac:dyDescent="0.25"/>
  <cols>
    <col min="1" max="1" width="88.75" style="1" customWidth="1"/>
    <col min="2" max="2" width="10.75" style="1" customWidth="1"/>
    <col min="3" max="3" width="6.75" style="1" customWidth="1"/>
    <col min="4" max="4" width="9.625" style="1" customWidth="1"/>
    <col min="5" max="5" width="77.125" style="1" customWidth="1"/>
    <col min="6" max="6" width="8.75" style="1" customWidth="1"/>
    <col min="7" max="7" width="8.625" style="1" customWidth="1"/>
  </cols>
  <sheetData>
    <row r="1" spans="1:6" x14ac:dyDescent="0.25">
      <c r="A1" s="57" t="s">
        <v>90</v>
      </c>
      <c r="B1" s="57" t="s">
        <v>91</v>
      </c>
      <c r="C1" s="57" t="s">
        <v>92</v>
      </c>
      <c r="D1" s="57" t="s">
        <v>93</v>
      </c>
      <c r="E1" s="57" t="s">
        <v>94</v>
      </c>
      <c r="F1" s="57" t="s">
        <v>95</v>
      </c>
    </row>
    <row r="2" spans="1:6" x14ac:dyDescent="0.25">
      <c r="A2" s="57" t="s">
        <v>96</v>
      </c>
      <c r="B2" s="57">
        <v>1</v>
      </c>
      <c r="C2" s="57" t="s">
        <v>97</v>
      </c>
      <c r="D2" s="58">
        <v>30015</v>
      </c>
      <c r="E2" s="59" t="s">
        <v>98</v>
      </c>
      <c r="F2" s="57">
        <v>12</v>
      </c>
    </row>
    <row r="3" spans="1:6" x14ac:dyDescent="0.25">
      <c r="A3" s="57"/>
      <c r="B3" s="57">
        <v>2</v>
      </c>
      <c r="C3" s="57" t="s">
        <v>97</v>
      </c>
      <c r="D3" s="58">
        <v>30016</v>
      </c>
      <c r="E3" s="60" t="s">
        <v>99</v>
      </c>
      <c r="F3" s="57">
        <v>6</v>
      </c>
    </row>
    <row r="4" spans="1:6" x14ac:dyDescent="0.25">
      <c r="A4" s="57"/>
      <c r="B4" s="57">
        <v>3</v>
      </c>
      <c r="C4" s="57" t="s">
        <v>97</v>
      </c>
      <c r="D4" s="58">
        <v>30017</v>
      </c>
      <c r="E4" s="60" t="s">
        <v>100</v>
      </c>
      <c r="F4" s="57">
        <v>6</v>
      </c>
    </row>
    <row r="5" spans="1:6" x14ac:dyDescent="0.25">
      <c r="A5" s="57"/>
      <c r="B5" s="57">
        <v>4</v>
      </c>
      <c r="C5" s="57" t="s">
        <v>97</v>
      </c>
      <c r="D5" s="58">
        <v>30018</v>
      </c>
      <c r="E5" s="58" t="s">
        <v>101</v>
      </c>
      <c r="F5" s="57">
        <v>6</v>
      </c>
    </row>
    <row r="6" spans="1:6" x14ac:dyDescent="0.25">
      <c r="A6" s="57"/>
      <c r="B6" s="57">
        <v>5</v>
      </c>
      <c r="C6" s="57" t="s">
        <v>97</v>
      </c>
      <c r="D6" s="58">
        <v>30019</v>
      </c>
      <c r="E6" s="58" t="s">
        <v>102</v>
      </c>
      <c r="F6" s="57">
        <v>6</v>
      </c>
    </row>
    <row r="7" spans="1:6" x14ac:dyDescent="0.25">
      <c r="A7" s="57"/>
      <c r="B7" s="57">
        <v>6</v>
      </c>
      <c r="C7" s="57" t="s">
        <v>97</v>
      </c>
      <c r="D7" s="58">
        <v>30006</v>
      </c>
      <c r="E7" s="58" t="s">
        <v>103</v>
      </c>
      <c r="F7" s="57">
        <v>6</v>
      </c>
    </row>
    <row r="8" spans="1:6" x14ac:dyDescent="0.25">
      <c r="A8" s="57"/>
      <c r="B8" s="57">
        <v>7</v>
      </c>
      <c r="C8" s="57" t="s">
        <v>97</v>
      </c>
      <c r="D8" s="58">
        <v>30020</v>
      </c>
      <c r="E8" s="58" t="s">
        <v>104</v>
      </c>
      <c r="F8" s="57">
        <v>6</v>
      </c>
    </row>
    <row r="9" spans="1:6" x14ac:dyDescent="0.25">
      <c r="A9" s="58" t="s">
        <v>105</v>
      </c>
      <c r="B9" s="57">
        <v>21</v>
      </c>
      <c r="C9" s="57" t="s">
        <v>97</v>
      </c>
      <c r="D9" s="58">
        <v>30021</v>
      </c>
      <c r="E9" s="60" t="s">
        <v>106</v>
      </c>
      <c r="F9" s="57">
        <v>6</v>
      </c>
    </row>
    <row r="10" spans="1:6" x14ac:dyDescent="0.25">
      <c r="A10" s="57"/>
      <c r="B10" s="57">
        <v>22</v>
      </c>
      <c r="C10" s="57" t="s">
        <v>107</v>
      </c>
      <c r="D10" s="58">
        <v>40521</v>
      </c>
      <c r="E10" s="58" t="s">
        <v>108</v>
      </c>
      <c r="F10" s="57">
        <v>6</v>
      </c>
    </row>
    <row r="11" spans="1:6" x14ac:dyDescent="0.25">
      <c r="A11" s="57"/>
      <c r="B11" s="57">
        <v>23</v>
      </c>
      <c r="C11" s="57" t="s">
        <v>107</v>
      </c>
      <c r="D11" s="58">
        <v>40522</v>
      </c>
      <c r="E11" s="60" t="s">
        <v>109</v>
      </c>
      <c r="F11" s="57">
        <v>6</v>
      </c>
    </row>
    <row r="12" spans="1:6" x14ac:dyDescent="0.25">
      <c r="A12" s="57"/>
      <c r="B12" s="57">
        <v>24</v>
      </c>
      <c r="C12" s="57" t="s">
        <v>110</v>
      </c>
      <c r="D12" s="58">
        <v>42005</v>
      </c>
      <c r="E12" s="58" t="s">
        <v>111</v>
      </c>
      <c r="F12" s="57">
        <v>12</v>
      </c>
    </row>
    <row r="13" spans="1:6" x14ac:dyDescent="0.25">
      <c r="A13" s="57"/>
      <c r="B13" s="57">
        <v>25</v>
      </c>
      <c r="C13" s="57" t="s">
        <v>112</v>
      </c>
      <c r="D13" s="58">
        <v>40029</v>
      </c>
      <c r="E13" s="58" t="s">
        <v>113</v>
      </c>
      <c r="F13" s="57">
        <v>6</v>
      </c>
    </row>
    <row r="14" spans="1:6" x14ac:dyDescent="0.25">
      <c r="A14" s="57"/>
      <c r="B14" s="57">
        <v>26</v>
      </c>
      <c r="C14" s="57" t="s">
        <v>114</v>
      </c>
      <c r="D14" s="58">
        <v>90071</v>
      </c>
      <c r="E14" s="58" t="s">
        <v>115</v>
      </c>
      <c r="F14" s="57">
        <v>6</v>
      </c>
    </row>
    <row r="15" spans="1:6" x14ac:dyDescent="0.25">
      <c r="A15" s="57"/>
      <c r="B15" s="57">
        <v>27</v>
      </c>
      <c r="C15" s="57" t="s">
        <v>110</v>
      </c>
      <c r="D15" s="58">
        <v>42004</v>
      </c>
      <c r="E15" s="58" t="s">
        <v>116</v>
      </c>
      <c r="F15" s="57">
        <v>12</v>
      </c>
    </row>
    <row r="16" spans="1:6" x14ac:dyDescent="0.25">
      <c r="A16" s="57"/>
      <c r="B16" s="57">
        <v>28</v>
      </c>
      <c r="C16" s="57" t="s">
        <v>97</v>
      </c>
      <c r="D16" s="58">
        <v>30022</v>
      </c>
      <c r="E16" s="58" t="s">
        <v>117</v>
      </c>
      <c r="F16" s="57">
        <v>6</v>
      </c>
    </row>
    <row r="17" spans="1:6" x14ac:dyDescent="0.25">
      <c r="A17" s="57"/>
      <c r="B17" s="57">
        <v>29</v>
      </c>
      <c r="C17" s="57" t="s">
        <v>107</v>
      </c>
      <c r="D17" s="58">
        <v>40526</v>
      </c>
      <c r="E17" s="58" t="s">
        <v>118</v>
      </c>
      <c r="F17" s="57">
        <v>6</v>
      </c>
    </row>
    <row r="18" spans="1:6" x14ac:dyDescent="0.25">
      <c r="A18" s="57"/>
      <c r="B18" s="57">
        <v>30</v>
      </c>
      <c r="C18" s="57" t="s">
        <v>107</v>
      </c>
      <c r="D18" s="58">
        <v>40017</v>
      </c>
      <c r="E18" s="60" t="s">
        <v>119</v>
      </c>
      <c r="F18" s="57">
        <v>6</v>
      </c>
    </row>
    <row r="19" spans="1:6" x14ac:dyDescent="0.25">
      <c r="A19" s="57"/>
      <c r="B19" s="57">
        <v>31</v>
      </c>
      <c r="C19" s="57" t="s">
        <v>107</v>
      </c>
      <c r="D19" s="58">
        <v>40525</v>
      </c>
      <c r="E19" s="58" t="s">
        <v>120</v>
      </c>
      <c r="F19" s="57">
        <v>6</v>
      </c>
    </row>
    <row r="20" spans="1:6" x14ac:dyDescent="0.25">
      <c r="A20" s="57"/>
      <c r="B20" s="57">
        <v>32</v>
      </c>
      <c r="C20" s="57" t="s">
        <v>114</v>
      </c>
      <c r="D20" s="58">
        <v>90702</v>
      </c>
      <c r="E20" s="60" t="s">
        <v>121</v>
      </c>
      <c r="F20" s="57">
        <v>6</v>
      </c>
    </row>
    <row r="21" spans="1:6" x14ac:dyDescent="0.25">
      <c r="A21" s="57"/>
      <c r="B21" s="57">
        <v>33</v>
      </c>
      <c r="C21" s="57" t="s">
        <v>97</v>
      </c>
      <c r="D21" s="58">
        <v>42008</v>
      </c>
      <c r="E21" s="58" t="s">
        <v>122</v>
      </c>
      <c r="F21" s="57">
        <v>6</v>
      </c>
    </row>
    <row r="22" spans="1:6" x14ac:dyDescent="0.25">
      <c r="A22" s="57"/>
      <c r="B22" s="57">
        <v>34</v>
      </c>
      <c r="C22" s="57" t="s">
        <v>114</v>
      </c>
      <c r="D22" s="58">
        <v>90703</v>
      </c>
      <c r="E22" s="58" t="s">
        <v>123</v>
      </c>
      <c r="F22" s="57">
        <v>6</v>
      </c>
    </row>
    <row r="23" spans="1:6" x14ac:dyDescent="0.25">
      <c r="A23" s="57"/>
      <c r="B23" s="57">
        <v>35</v>
      </c>
      <c r="C23" s="57" t="s">
        <v>97</v>
      </c>
      <c r="D23" s="58">
        <v>50064</v>
      </c>
      <c r="E23" s="58" t="s">
        <v>124</v>
      </c>
      <c r="F23" s="57">
        <v>6</v>
      </c>
    </row>
    <row r="24" spans="1:6" x14ac:dyDescent="0.25">
      <c r="A24" s="57"/>
      <c r="B24" s="57">
        <v>36</v>
      </c>
      <c r="C24" s="57" t="s">
        <v>97</v>
      </c>
      <c r="D24" s="58">
        <v>30042</v>
      </c>
      <c r="E24" s="60" t="s">
        <v>125</v>
      </c>
      <c r="F24" s="57">
        <v>6</v>
      </c>
    </row>
    <row r="25" spans="1:6" x14ac:dyDescent="0.25">
      <c r="A25" s="57"/>
      <c r="B25" s="57">
        <v>37</v>
      </c>
      <c r="C25" s="57" t="s">
        <v>97</v>
      </c>
      <c r="D25" s="58">
        <v>30025</v>
      </c>
      <c r="E25" s="58" t="s">
        <v>126</v>
      </c>
      <c r="F25" s="57">
        <v>6</v>
      </c>
    </row>
    <row r="26" spans="1:6" x14ac:dyDescent="0.25">
      <c r="A26" s="57"/>
      <c r="B26" s="57">
        <v>38</v>
      </c>
      <c r="C26" s="57" t="s">
        <v>97</v>
      </c>
      <c r="D26" s="58">
        <v>30026</v>
      </c>
      <c r="E26" s="58" t="s">
        <v>127</v>
      </c>
      <c r="F26" s="57">
        <v>6</v>
      </c>
    </row>
    <row r="27" spans="1:6" x14ac:dyDescent="0.25">
      <c r="A27" s="57"/>
      <c r="B27" s="57">
        <v>39</v>
      </c>
      <c r="C27" s="57" t="s">
        <v>97</v>
      </c>
      <c r="D27" s="58">
        <v>30027</v>
      </c>
      <c r="E27" s="58" t="s">
        <v>128</v>
      </c>
      <c r="F27" s="57">
        <v>6</v>
      </c>
    </row>
    <row r="28" spans="1:6" x14ac:dyDescent="0.25">
      <c r="A28" s="57"/>
      <c r="B28" s="57">
        <v>40</v>
      </c>
      <c r="C28" s="57" t="s">
        <v>97</v>
      </c>
      <c r="D28" s="58">
        <v>30028</v>
      </c>
      <c r="E28" s="58" t="s">
        <v>129</v>
      </c>
      <c r="F28" s="57">
        <v>6</v>
      </c>
    </row>
    <row r="29" spans="1:6" x14ac:dyDescent="0.25">
      <c r="A29" s="57"/>
      <c r="B29" s="57">
        <v>41</v>
      </c>
      <c r="C29" s="57" t="s">
        <v>97</v>
      </c>
      <c r="D29" s="58">
        <v>30029</v>
      </c>
      <c r="E29" s="58" t="s">
        <v>130</v>
      </c>
      <c r="F29" s="57">
        <v>6</v>
      </c>
    </row>
    <row r="30" spans="1:6" x14ac:dyDescent="0.25">
      <c r="A30" s="58"/>
      <c r="B30" s="57">
        <v>42</v>
      </c>
      <c r="C30" s="57" t="s">
        <v>97</v>
      </c>
      <c r="D30" s="58">
        <v>30032</v>
      </c>
      <c r="E30" s="58" t="s">
        <v>188</v>
      </c>
      <c r="F30" s="57">
        <v>6</v>
      </c>
    </row>
    <row r="31" spans="1:6" x14ac:dyDescent="0.25">
      <c r="A31" s="57"/>
      <c r="B31" s="57">
        <v>43</v>
      </c>
      <c r="C31" s="57" t="s">
        <v>97</v>
      </c>
      <c r="D31" s="58">
        <v>30033</v>
      </c>
      <c r="E31" s="104" t="s">
        <v>189</v>
      </c>
      <c r="F31" s="57">
        <v>6</v>
      </c>
    </row>
    <row r="32" spans="1:6" x14ac:dyDescent="0.25">
      <c r="A32" s="58"/>
      <c r="B32" s="57">
        <v>44</v>
      </c>
      <c r="C32" s="57" t="s">
        <v>97</v>
      </c>
      <c r="D32" s="58">
        <v>30028</v>
      </c>
      <c r="E32" s="103" t="s">
        <v>129</v>
      </c>
      <c r="F32" s="57">
        <v>6</v>
      </c>
    </row>
    <row r="33" spans="1:6" x14ac:dyDescent="0.25">
      <c r="A33" s="57"/>
      <c r="B33" s="57">
        <v>45</v>
      </c>
      <c r="C33" s="57" t="s">
        <v>97</v>
      </c>
      <c r="D33" s="58">
        <v>30034</v>
      </c>
      <c r="E33" s="103" t="s">
        <v>190</v>
      </c>
      <c r="F33" s="57">
        <v>6</v>
      </c>
    </row>
    <row r="34" spans="1:6" x14ac:dyDescent="0.25">
      <c r="A34" s="57"/>
      <c r="B34" s="57">
        <v>46</v>
      </c>
      <c r="C34" s="57" t="s">
        <v>97</v>
      </c>
      <c r="D34" s="58">
        <v>30035</v>
      </c>
      <c r="E34" s="103" t="s">
        <v>191</v>
      </c>
      <c r="F34" s="57">
        <v>6</v>
      </c>
    </row>
    <row r="35" spans="1:6" x14ac:dyDescent="0.25">
      <c r="A35" s="57"/>
      <c r="B35" s="57">
        <v>47</v>
      </c>
      <c r="C35" s="57" t="s">
        <v>97</v>
      </c>
      <c r="D35" s="58">
        <v>30036</v>
      </c>
      <c r="E35" s="103" t="s">
        <v>192</v>
      </c>
      <c r="F35" s="57">
        <v>6</v>
      </c>
    </row>
    <row r="36" spans="1:6" x14ac:dyDescent="0.25">
      <c r="A36" s="57"/>
      <c r="B36" s="57">
        <v>48</v>
      </c>
      <c r="C36" s="57" t="s">
        <v>228</v>
      </c>
      <c r="D36" s="58">
        <v>96086</v>
      </c>
      <c r="E36" s="105" t="s">
        <v>193</v>
      </c>
      <c r="F36" s="57">
        <v>6</v>
      </c>
    </row>
    <row r="37" spans="1:6" x14ac:dyDescent="0.25">
      <c r="A37" s="57"/>
      <c r="B37" s="57">
        <v>49</v>
      </c>
      <c r="C37" s="57" t="s">
        <v>228</v>
      </c>
      <c r="D37" s="58">
        <v>96085</v>
      </c>
      <c r="E37" s="104" t="s">
        <v>194</v>
      </c>
      <c r="F37" s="57">
        <v>6</v>
      </c>
    </row>
    <row r="38" spans="1:6" x14ac:dyDescent="0.25">
      <c r="A38" s="57"/>
      <c r="B38" s="57">
        <v>50</v>
      </c>
      <c r="C38" s="57" t="s">
        <v>228</v>
      </c>
      <c r="D38" s="61">
        <v>96055</v>
      </c>
      <c r="E38" s="103" t="s">
        <v>195</v>
      </c>
      <c r="F38" s="57">
        <v>6</v>
      </c>
    </row>
    <row r="39" spans="1:6" x14ac:dyDescent="0.25">
      <c r="A39" s="57"/>
      <c r="B39" s="57">
        <v>51</v>
      </c>
      <c r="C39" s="57" t="s">
        <v>229</v>
      </c>
      <c r="D39" s="58">
        <v>40057</v>
      </c>
      <c r="E39" s="103" t="s">
        <v>196</v>
      </c>
      <c r="F39" s="57">
        <v>6</v>
      </c>
    </row>
    <row r="40" spans="1:6" x14ac:dyDescent="0.25">
      <c r="A40" s="57"/>
      <c r="B40" s="57">
        <v>52</v>
      </c>
      <c r="C40" s="57" t="s">
        <v>228</v>
      </c>
      <c r="D40" s="62">
        <v>50008</v>
      </c>
      <c r="E40" s="105" t="s">
        <v>197</v>
      </c>
      <c r="F40" s="57">
        <v>6</v>
      </c>
    </row>
    <row r="41" spans="1:6" x14ac:dyDescent="0.25">
      <c r="A41" s="57"/>
      <c r="B41" s="57">
        <v>53</v>
      </c>
      <c r="C41" s="57" t="s">
        <v>228</v>
      </c>
      <c r="D41" s="62">
        <v>96059</v>
      </c>
      <c r="E41" s="105" t="s">
        <v>198</v>
      </c>
      <c r="F41" s="57">
        <v>6</v>
      </c>
    </row>
    <row r="42" spans="1:6" x14ac:dyDescent="0.25">
      <c r="A42" s="57"/>
      <c r="B42" s="57">
        <v>54</v>
      </c>
      <c r="C42" s="57" t="s">
        <v>228</v>
      </c>
      <c r="D42" s="62">
        <v>50009</v>
      </c>
      <c r="E42" s="105" t="s">
        <v>199</v>
      </c>
      <c r="F42" s="57">
        <v>6</v>
      </c>
    </row>
    <row r="43" spans="1:6" x14ac:dyDescent="0.25">
      <c r="A43" s="57"/>
      <c r="B43" s="57">
        <v>55</v>
      </c>
      <c r="C43" s="57" t="s">
        <v>97</v>
      </c>
      <c r="D43" s="62">
        <v>93004</v>
      </c>
      <c r="E43" s="106" t="s">
        <v>200</v>
      </c>
      <c r="F43" s="57">
        <v>6</v>
      </c>
    </row>
    <row r="44" spans="1:6" x14ac:dyDescent="0.25">
      <c r="A44" s="57"/>
      <c r="B44" s="57">
        <v>56</v>
      </c>
      <c r="C44" s="57" t="s">
        <v>97</v>
      </c>
      <c r="D44" s="62">
        <v>41021</v>
      </c>
      <c r="E44" s="105" t="s">
        <v>201</v>
      </c>
      <c r="F44" s="57">
        <v>6</v>
      </c>
    </row>
    <row r="45" spans="1:6" x14ac:dyDescent="0.25">
      <c r="A45" s="57"/>
      <c r="B45" s="57">
        <v>57</v>
      </c>
      <c r="C45" s="57" t="s">
        <v>97</v>
      </c>
      <c r="D45" s="62">
        <v>30037</v>
      </c>
      <c r="E45" s="105" t="s">
        <v>202</v>
      </c>
      <c r="F45" s="57">
        <v>6</v>
      </c>
    </row>
    <row r="46" spans="1:6" x14ac:dyDescent="0.25">
      <c r="A46" s="57"/>
      <c r="B46" s="57">
        <v>58</v>
      </c>
      <c r="C46" s="57" t="s">
        <v>230</v>
      </c>
      <c r="D46" s="62">
        <v>90010</v>
      </c>
      <c r="E46" s="105" t="s">
        <v>203</v>
      </c>
      <c r="F46" s="57">
        <v>6</v>
      </c>
    </row>
    <row r="47" spans="1:6" x14ac:dyDescent="0.25">
      <c r="A47" s="57"/>
      <c r="B47" s="57">
        <v>59</v>
      </c>
      <c r="C47" s="57" t="s">
        <v>114</v>
      </c>
      <c r="D47" s="62">
        <v>90132</v>
      </c>
      <c r="E47" s="105" t="s">
        <v>204</v>
      </c>
      <c r="F47" s="57">
        <v>6</v>
      </c>
    </row>
    <row r="48" spans="1:6" x14ac:dyDescent="0.25">
      <c r="A48" s="57"/>
      <c r="B48" s="57">
        <v>60</v>
      </c>
      <c r="C48" s="57" t="s">
        <v>114</v>
      </c>
      <c r="D48" s="62">
        <v>93791</v>
      </c>
      <c r="E48" s="105" t="s">
        <v>205</v>
      </c>
      <c r="F48" s="57">
        <v>6</v>
      </c>
    </row>
    <row r="49" spans="1:6" x14ac:dyDescent="0.25">
      <c r="A49" s="57"/>
      <c r="B49" s="57">
        <v>61</v>
      </c>
      <c r="C49" s="57" t="s">
        <v>114</v>
      </c>
      <c r="D49" s="62">
        <v>93798</v>
      </c>
      <c r="E49" s="105" t="s">
        <v>206</v>
      </c>
      <c r="F49" s="57">
        <v>6</v>
      </c>
    </row>
    <row r="50" spans="1:6" x14ac:dyDescent="0.25">
      <c r="A50" s="57"/>
      <c r="B50" s="57">
        <v>62</v>
      </c>
      <c r="C50" s="63" t="s">
        <v>114</v>
      </c>
      <c r="D50" s="62">
        <v>30133</v>
      </c>
      <c r="E50" s="105" t="s">
        <v>207</v>
      </c>
      <c r="F50" s="57">
        <v>6</v>
      </c>
    </row>
    <row r="51" spans="1:6" x14ac:dyDescent="0.25">
      <c r="A51" s="57"/>
      <c r="B51" s="57">
        <v>63</v>
      </c>
      <c r="C51" s="57" t="s">
        <v>114</v>
      </c>
      <c r="D51" s="62">
        <v>93809</v>
      </c>
      <c r="E51" s="106" t="s">
        <v>208</v>
      </c>
      <c r="F51" s="57">
        <v>6</v>
      </c>
    </row>
    <row r="52" spans="1:6" x14ac:dyDescent="0.25">
      <c r="A52" s="57"/>
      <c r="B52" s="57">
        <v>64</v>
      </c>
      <c r="C52" s="62" t="s">
        <v>114</v>
      </c>
      <c r="D52" s="62">
        <v>93614</v>
      </c>
      <c r="E52" s="105" t="s">
        <v>209</v>
      </c>
      <c r="F52" s="57">
        <v>6</v>
      </c>
    </row>
    <row r="53" spans="1:6" x14ac:dyDescent="0.25">
      <c r="A53" s="57"/>
      <c r="B53" s="57">
        <v>65</v>
      </c>
      <c r="C53" s="57" t="s">
        <v>114</v>
      </c>
      <c r="D53" s="62">
        <v>93755</v>
      </c>
      <c r="E53" s="105" t="s">
        <v>210</v>
      </c>
      <c r="F53" s="57">
        <v>6</v>
      </c>
    </row>
    <row r="54" spans="1:6" x14ac:dyDescent="0.25">
      <c r="A54" s="57"/>
      <c r="B54" s="57">
        <v>66</v>
      </c>
      <c r="C54" s="57" t="s">
        <v>114</v>
      </c>
      <c r="D54" s="62">
        <v>93756</v>
      </c>
      <c r="E54" s="105" t="s">
        <v>211</v>
      </c>
      <c r="F54" s="57">
        <v>6</v>
      </c>
    </row>
    <row r="55" spans="1:6" x14ac:dyDescent="0.25">
      <c r="A55" s="57"/>
      <c r="B55" s="57">
        <v>67</v>
      </c>
      <c r="C55" s="57" t="s">
        <v>114</v>
      </c>
      <c r="D55" s="62">
        <v>97027</v>
      </c>
      <c r="E55" s="106" t="s">
        <v>212</v>
      </c>
      <c r="F55" s="57">
        <v>6</v>
      </c>
    </row>
    <row r="56" spans="1:6" x14ac:dyDescent="0.25">
      <c r="A56" s="57"/>
      <c r="B56" s="57">
        <v>68</v>
      </c>
      <c r="C56" s="57" t="s">
        <v>114</v>
      </c>
      <c r="D56" s="62">
        <v>90131</v>
      </c>
      <c r="E56" s="105" t="s">
        <v>213</v>
      </c>
      <c r="F56" s="57">
        <v>6</v>
      </c>
    </row>
    <row r="57" spans="1:6" x14ac:dyDescent="0.25">
      <c r="A57" s="57"/>
      <c r="B57" s="57">
        <v>69</v>
      </c>
      <c r="C57" s="57" t="s">
        <v>114</v>
      </c>
      <c r="D57" s="62">
        <v>93783</v>
      </c>
      <c r="E57" s="105" t="s">
        <v>214</v>
      </c>
      <c r="F57" s="57">
        <v>6</v>
      </c>
    </row>
    <row r="58" spans="1:6" x14ac:dyDescent="0.25">
      <c r="A58" s="57"/>
      <c r="B58" s="57">
        <v>70</v>
      </c>
      <c r="C58" s="57" t="s">
        <v>112</v>
      </c>
      <c r="D58" s="62">
        <v>93224</v>
      </c>
      <c r="E58" s="105" t="s">
        <v>231</v>
      </c>
      <c r="F58" s="57">
        <v>6</v>
      </c>
    </row>
    <row r="59" spans="1:6" x14ac:dyDescent="0.25">
      <c r="A59" s="57" t="s">
        <v>215</v>
      </c>
      <c r="B59" s="57">
        <v>100</v>
      </c>
      <c r="C59" s="57"/>
      <c r="D59" s="62"/>
      <c r="E59" s="57"/>
      <c r="F59" s="57"/>
    </row>
    <row r="60" spans="1:6" x14ac:dyDescent="0.25">
      <c r="B60" s="1">
        <v>101</v>
      </c>
      <c r="C60" s="1" t="s">
        <v>228</v>
      </c>
      <c r="D60" s="1">
        <v>50009</v>
      </c>
      <c r="E60" s="107" t="s">
        <v>216</v>
      </c>
      <c r="F60" s="1">
        <v>6</v>
      </c>
    </row>
    <row r="61" spans="1:6" x14ac:dyDescent="0.25">
      <c r="B61" s="1">
        <v>102</v>
      </c>
      <c r="C61" s="1" t="s">
        <v>228</v>
      </c>
      <c r="D61" s="1">
        <v>96059</v>
      </c>
      <c r="E61" s="107" t="s">
        <v>217</v>
      </c>
      <c r="F61" s="1">
        <v>6</v>
      </c>
    </row>
    <row r="62" spans="1:6" x14ac:dyDescent="0.25">
      <c r="A62" s="57"/>
      <c r="B62" s="57">
        <v>103</v>
      </c>
      <c r="C62" s="57" t="s">
        <v>228</v>
      </c>
      <c r="D62" s="109">
        <v>50008</v>
      </c>
      <c r="E62" s="107" t="s">
        <v>218</v>
      </c>
      <c r="F62" s="1">
        <v>6</v>
      </c>
    </row>
    <row r="63" spans="1:6" x14ac:dyDescent="0.25">
      <c r="A63" s="57"/>
      <c r="B63" s="57">
        <v>104</v>
      </c>
      <c r="C63" s="57" t="s">
        <v>228</v>
      </c>
      <c r="D63" s="109">
        <v>96055</v>
      </c>
      <c r="E63" s="107" t="s">
        <v>219</v>
      </c>
      <c r="F63" s="1">
        <v>6</v>
      </c>
    </row>
    <row r="64" spans="1:6" x14ac:dyDescent="0.25">
      <c r="A64" s="57"/>
      <c r="B64" s="57">
        <v>105</v>
      </c>
      <c r="C64" s="57" t="s">
        <v>97</v>
      </c>
      <c r="D64" s="57">
        <v>50064</v>
      </c>
      <c r="E64" s="107" t="s">
        <v>220</v>
      </c>
      <c r="F64" s="1">
        <v>6</v>
      </c>
    </row>
    <row r="65" spans="2:6" x14ac:dyDescent="0.25">
      <c r="B65" s="1">
        <v>106</v>
      </c>
      <c r="C65" s="1" t="s">
        <v>97</v>
      </c>
      <c r="D65" s="1">
        <v>42008</v>
      </c>
      <c r="E65" s="107" t="s">
        <v>221</v>
      </c>
      <c r="F65" s="1">
        <v>6</v>
      </c>
    </row>
    <row r="66" spans="2:6" x14ac:dyDescent="0.25">
      <c r="B66" s="1">
        <v>107</v>
      </c>
      <c r="C66" s="1" t="s">
        <v>97</v>
      </c>
      <c r="D66" s="1">
        <v>30028</v>
      </c>
      <c r="E66" s="108" t="s">
        <v>129</v>
      </c>
      <c r="F66" s="1">
        <v>6</v>
      </c>
    </row>
    <row r="67" spans="2:6" x14ac:dyDescent="0.25">
      <c r="B67" s="1">
        <v>108</v>
      </c>
      <c r="C67" s="1" t="s">
        <v>97</v>
      </c>
      <c r="D67" s="1">
        <v>30027</v>
      </c>
      <c r="E67" s="107" t="s">
        <v>222</v>
      </c>
      <c r="F67" s="1">
        <v>6</v>
      </c>
    </row>
    <row r="68" spans="2:6" x14ac:dyDescent="0.25">
      <c r="B68" s="1">
        <v>109</v>
      </c>
      <c r="C68" s="1" t="s">
        <v>114</v>
      </c>
      <c r="D68" s="1">
        <v>90132</v>
      </c>
      <c r="E68" s="107" t="s">
        <v>204</v>
      </c>
      <c r="F68" s="1">
        <v>6</v>
      </c>
    </row>
    <row r="69" spans="2:6" x14ac:dyDescent="0.25">
      <c r="B69" s="1">
        <v>110</v>
      </c>
      <c r="C69" s="1" t="s">
        <v>97</v>
      </c>
      <c r="D69" s="1">
        <v>30024</v>
      </c>
      <c r="E69" s="107" t="s">
        <v>223</v>
      </c>
      <c r="F69" s="1">
        <v>6</v>
      </c>
    </row>
    <row r="70" spans="2:6" x14ac:dyDescent="0.25">
      <c r="B70" s="1">
        <v>111</v>
      </c>
      <c r="C70" s="1" t="s">
        <v>114</v>
      </c>
      <c r="D70" s="1">
        <v>93791</v>
      </c>
      <c r="E70" s="107" t="s">
        <v>205</v>
      </c>
      <c r="F70" s="1">
        <v>6</v>
      </c>
    </row>
    <row r="71" spans="2:6" x14ac:dyDescent="0.25">
      <c r="B71" s="1">
        <v>112</v>
      </c>
      <c r="C71" s="1" t="s">
        <v>114</v>
      </c>
      <c r="D71" s="1">
        <v>93198</v>
      </c>
      <c r="E71" s="107" t="s">
        <v>206</v>
      </c>
      <c r="F71" s="1">
        <v>6</v>
      </c>
    </row>
    <row r="72" spans="2:6" x14ac:dyDescent="0.25">
      <c r="B72" s="1">
        <v>113</v>
      </c>
      <c r="C72" s="1" t="s">
        <v>114</v>
      </c>
      <c r="D72" s="1">
        <v>30133</v>
      </c>
      <c r="E72" s="107" t="s">
        <v>207</v>
      </c>
      <c r="F72" s="1">
        <v>6</v>
      </c>
    </row>
    <row r="73" spans="2:6" x14ac:dyDescent="0.25">
      <c r="B73" s="1">
        <v>114</v>
      </c>
      <c r="C73" s="1" t="s">
        <v>114</v>
      </c>
      <c r="D73" s="1">
        <v>93809</v>
      </c>
      <c r="E73" s="107" t="s">
        <v>208</v>
      </c>
      <c r="F73" s="1">
        <v>6</v>
      </c>
    </row>
    <row r="74" spans="2:6" x14ac:dyDescent="0.25">
      <c r="B74" s="1">
        <v>115</v>
      </c>
      <c r="C74" s="1" t="s">
        <v>114</v>
      </c>
      <c r="D74" s="1">
        <v>93614</v>
      </c>
      <c r="E74" s="108" t="s">
        <v>209</v>
      </c>
      <c r="F74" s="1">
        <v>6</v>
      </c>
    </row>
    <row r="75" spans="2:6" x14ac:dyDescent="0.25">
      <c r="B75" s="1">
        <v>116</v>
      </c>
      <c r="C75" s="1" t="s">
        <v>114</v>
      </c>
      <c r="D75" s="1">
        <v>90131</v>
      </c>
      <c r="E75" s="107" t="s">
        <v>213</v>
      </c>
      <c r="F75" s="1">
        <v>6</v>
      </c>
    </row>
    <row r="76" spans="2:6" x14ac:dyDescent="0.25">
      <c r="B76" s="1">
        <v>117</v>
      </c>
      <c r="C76" s="1" t="s">
        <v>97</v>
      </c>
      <c r="D76" s="1">
        <v>30026</v>
      </c>
      <c r="E76" s="107" t="s">
        <v>224</v>
      </c>
      <c r="F76" s="1">
        <v>6</v>
      </c>
    </row>
    <row r="77" spans="2:6" x14ac:dyDescent="0.25">
      <c r="B77" s="1">
        <v>118</v>
      </c>
      <c r="C77" s="1" t="s">
        <v>114</v>
      </c>
      <c r="D77" s="1">
        <v>93783</v>
      </c>
      <c r="E77" s="107" t="s">
        <v>214</v>
      </c>
      <c r="F77" s="1">
        <v>6</v>
      </c>
    </row>
    <row r="78" spans="2:6" x14ac:dyDescent="0.25">
      <c r="B78" s="1">
        <v>119</v>
      </c>
      <c r="C78" s="1" t="s">
        <v>228</v>
      </c>
      <c r="D78" s="1">
        <v>96086</v>
      </c>
      <c r="E78" s="107" t="s">
        <v>225</v>
      </c>
      <c r="F78" s="1">
        <v>6</v>
      </c>
    </row>
    <row r="79" spans="2:6" x14ac:dyDescent="0.25">
      <c r="B79" s="1">
        <v>120</v>
      </c>
      <c r="C79" s="1" t="s">
        <v>228</v>
      </c>
      <c r="D79" s="1">
        <v>86085</v>
      </c>
      <c r="E79" s="107" t="s">
        <v>194</v>
      </c>
      <c r="F79" s="1">
        <v>6</v>
      </c>
    </row>
    <row r="80" spans="2:6" x14ac:dyDescent="0.25">
      <c r="B80" s="1">
        <v>121</v>
      </c>
      <c r="C80" s="1" t="s">
        <v>229</v>
      </c>
      <c r="D80" s="1">
        <v>40057</v>
      </c>
      <c r="E80" s="107" t="s">
        <v>226</v>
      </c>
      <c r="F80" s="1">
        <v>6</v>
      </c>
    </row>
    <row r="81" spans="1:6" x14ac:dyDescent="0.25">
      <c r="B81" s="1">
        <v>122</v>
      </c>
      <c r="C81" s="1" t="s">
        <v>97</v>
      </c>
      <c r="D81" s="1">
        <v>93004</v>
      </c>
      <c r="E81" s="107" t="s">
        <v>200</v>
      </c>
      <c r="F81" s="1">
        <v>6</v>
      </c>
    </row>
    <row r="82" spans="1:6" x14ac:dyDescent="0.25">
      <c r="B82" s="1">
        <v>123</v>
      </c>
      <c r="C82" s="1" t="s">
        <v>97</v>
      </c>
      <c r="D82" s="1">
        <v>41021</v>
      </c>
      <c r="E82" s="107" t="s">
        <v>201</v>
      </c>
      <c r="F82" s="1">
        <v>6</v>
      </c>
    </row>
    <row r="83" spans="1:6" x14ac:dyDescent="0.25">
      <c r="B83" s="1">
        <v>124</v>
      </c>
      <c r="C83" s="1" t="s">
        <v>97</v>
      </c>
      <c r="D83" s="1">
        <v>30037</v>
      </c>
      <c r="E83" s="107" t="s">
        <v>202</v>
      </c>
      <c r="F83" s="1">
        <v>6</v>
      </c>
    </row>
    <row r="84" spans="1:6" x14ac:dyDescent="0.25">
      <c r="B84" s="1">
        <v>125</v>
      </c>
      <c r="C84" s="1" t="s">
        <v>97</v>
      </c>
      <c r="D84" s="1">
        <v>30034</v>
      </c>
      <c r="E84" s="107" t="s">
        <v>190</v>
      </c>
      <c r="F84" s="1">
        <v>6</v>
      </c>
    </row>
    <row r="85" spans="1:6" x14ac:dyDescent="0.25">
      <c r="B85" s="1">
        <v>126</v>
      </c>
      <c r="C85" s="1" t="s">
        <v>97</v>
      </c>
      <c r="D85" s="1">
        <v>30035</v>
      </c>
      <c r="E85" s="107" t="s">
        <v>191</v>
      </c>
      <c r="F85" s="1">
        <v>6</v>
      </c>
    </row>
    <row r="86" spans="1:6" x14ac:dyDescent="0.25">
      <c r="B86" s="1">
        <v>127</v>
      </c>
      <c r="C86" s="1" t="s">
        <v>97</v>
      </c>
      <c r="D86" s="1">
        <v>30036</v>
      </c>
      <c r="E86" s="107" t="s">
        <v>192</v>
      </c>
      <c r="F86" s="1">
        <v>6</v>
      </c>
    </row>
    <row r="87" spans="1:6" x14ac:dyDescent="0.25">
      <c r="B87" s="1">
        <v>128</v>
      </c>
      <c r="C87" s="1" t="s">
        <v>230</v>
      </c>
      <c r="D87" s="1">
        <v>90010</v>
      </c>
      <c r="E87" s="107" t="s">
        <v>203</v>
      </c>
      <c r="F87" s="1">
        <v>6</v>
      </c>
    </row>
    <row r="88" spans="1:6" x14ac:dyDescent="0.25">
      <c r="B88" s="1">
        <v>129</v>
      </c>
      <c r="C88" s="1" t="s">
        <v>97</v>
      </c>
      <c r="D88" s="1">
        <v>30033</v>
      </c>
      <c r="E88" s="107" t="s">
        <v>227</v>
      </c>
      <c r="F88" s="1">
        <v>6</v>
      </c>
    </row>
    <row r="89" spans="1:6" x14ac:dyDescent="0.25">
      <c r="B89" s="1">
        <v>130</v>
      </c>
      <c r="C89" s="1" t="s">
        <v>112</v>
      </c>
      <c r="D89" s="1">
        <v>93224</v>
      </c>
      <c r="E89" s="105" t="s">
        <v>131</v>
      </c>
      <c r="F89" s="1">
        <v>6</v>
      </c>
    </row>
    <row r="90" spans="1:6" x14ac:dyDescent="0.25">
      <c r="B90" s="1">
        <v>131</v>
      </c>
      <c r="C90" s="1" t="s">
        <v>97</v>
      </c>
      <c r="D90" s="1">
        <v>30030</v>
      </c>
      <c r="E90" s="58" t="s">
        <v>132</v>
      </c>
      <c r="F90" s="1">
        <v>6</v>
      </c>
    </row>
    <row r="91" spans="1:6" x14ac:dyDescent="0.25">
      <c r="A91" s="58" t="s">
        <v>133</v>
      </c>
      <c r="B91" s="1">
        <v>200</v>
      </c>
      <c r="F91" s="1">
        <v>6</v>
      </c>
    </row>
    <row r="92" spans="1:6" x14ac:dyDescent="0.25">
      <c r="B92" s="1">
        <v>201</v>
      </c>
      <c r="C92" s="57" t="s">
        <v>107</v>
      </c>
      <c r="D92" s="58">
        <v>40057</v>
      </c>
      <c r="E92" s="58" t="s">
        <v>134</v>
      </c>
      <c r="F92" s="1">
        <v>6</v>
      </c>
    </row>
    <row r="93" spans="1:6" x14ac:dyDescent="0.25">
      <c r="B93" s="1">
        <v>202</v>
      </c>
      <c r="C93" s="57" t="s">
        <v>107</v>
      </c>
      <c r="D93" s="58">
        <v>40032</v>
      </c>
      <c r="E93" s="60" t="s">
        <v>135</v>
      </c>
      <c r="F93" s="1">
        <v>6</v>
      </c>
    </row>
    <row r="94" spans="1:6" x14ac:dyDescent="0.25">
      <c r="B94" s="1">
        <v>203</v>
      </c>
      <c r="C94" s="57" t="s">
        <v>107</v>
      </c>
      <c r="D94" s="58">
        <v>40051</v>
      </c>
      <c r="E94" s="58" t="s">
        <v>136</v>
      </c>
      <c r="F94" s="1">
        <v>6</v>
      </c>
    </row>
    <row r="95" spans="1:6" x14ac:dyDescent="0.25">
      <c r="B95" s="1">
        <v>204</v>
      </c>
      <c r="C95" s="57" t="s">
        <v>107</v>
      </c>
      <c r="D95" s="58">
        <v>40054</v>
      </c>
      <c r="E95" s="58" t="s">
        <v>137</v>
      </c>
      <c r="F95" s="1">
        <v>6</v>
      </c>
    </row>
    <row r="96" spans="1:6" x14ac:dyDescent="0.25">
      <c r="B96" s="1">
        <v>205</v>
      </c>
      <c r="C96" s="57" t="s">
        <v>107</v>
      </c>
      <c r="D96" s="58">
        <v>40055</v>
      </c>
      <c r="E96" s="58" t="s">
        <v>138</v>
      </c>
      <c r="F96" s="1">
        <v>6</v>
      </c>
    </row>
    <row r="97" spans="1:6" x14ac:dyDescent="0.25">
      <c r="B97" s="1">
        <v>206</v>
      </c>
      <c r="C97" s="57" t="s">
        <v>107</v>
      </c>
      <c r="D97" s="58">
        <v>40056</v>
      </c>
      <c r="E97" s="60" t="s">
        <v>139</v>
      </c>
      <c r="F97" s="1">
        <v>6</v>
      </c>
    </row>
    <row r="98" spans="1:6" x14ac:dyDescent="0.25">
      <c r="A98" s="1" t="s">
        <v>140</v>
      </c>
      <c r="B98" s="1">
        <v>250</v>
      </c>
      <c r="C98" s="57" t="s">
        <v>97</v>
      </c>
      <c r="D98" s="61">
        <v>30031</v>
      </c>
      <c r="E98" s="58" t="s">
        <v>141</v>
      </c>
      <c r="F98" s="1">
        <v>12</v>
      </c>
    </row>
    <row r="99" spans="1:6" x14ac:dyDescent="0.25">
      <c r="B99" s="57">
        <v>251</v>
      </c>
      <c r="C99" s="57"/>
      <c r="D99" s="58">
        <v>9810</v>
      </c>
      <c r="E99" s="58" t="s">
        <v>142</v>
      </c>
      <c r="F99" s="1">
        <v>20</v>
      </c>
    </row>
    <row r="100" spans="1:6" x14ac:dyDescent="0.25">
      <c r="B100" s="57">
        <v>250</v>
      </c>
      <c r="C100" s="57"/>
      <c r="D100" s="62">
        <v>9820</v>
      </c>
      <c r="E100" s="58" t="s">
        <v>143</v>
      </c>
      <c r="F100" s="1">
        <v>4</v>
      </c>
    </row>
    <row r="101" spans="1:6" x14ac:dyDescent="0.25">
      <c r="C101" s="57"/>
      <c r="D101" s="61"/>
      <c r="E101" s="58"/>
    </row>
    <row r="102" spans="1:6" x14ac:dyDescent="0.25">
      <c r="B102" s="57"/>
      <c r="C102" s="57"/>
      <c r="D102" s="58"/>
      <c r="E102" s="58"/>
    </row>
    <row r="103" spans="1:6" x14ac:dyDescent="0.25">
      <c r="B103" s="57"/>
      <c r="C103" s="57"/>
      <c r="D103" s="62"/>
      <c r="E103" s="58"/>
    </row>
    <row r="160" spans="1:5" x14ac:dyDescent="0.25">
      <c r="A160" s="58"/>
      <c r="B160" s="57"/>
      <c r="C160" s="57"/>
      <c r="D160" s="58"/>
      <c r="E160" s="58"/>
    </row>
    <row r="161" spans="1:5" x14ac:dyDescent="0.25">
      <c r="A161" s="57"/>
      <c r="B161" s="57"/>
      <c r="C161" s="57"/>
      <c r="D161" s="58"/>
      <c r="E161" s="58"/>
    </row>
    <row r="162" spans="1:5" x14ac:dyDescent="0.25">
      <c r="A162" s="58" t="s">
        <v>133</v>
      </c>
      <c r="B162" s="57">
        <v>60</v>
      </c>
      <c r="C162" s="57" t="s">
        <v>107</v>
      </c>
      <c r="D162" s="58">
        <v>40057</v>
      </c>
      <c r="E162" s="58" t="s">
        <v>134</v>
      </c>
    </row>
    <row r="163" spans="1:5" x14ac:dyDescent="0.25">
      <c r="A163" s="57"/>
      <c r="B163" s="57">
        <v>61</v>
      </c>
      <c r="C163" s="57" t="s">
        <v>107</v>
      </c>
      <c r="D163" s="58">
        <v>40032</v>
      </c>
      <c r="E163" s="60" t="s">
        <v>135</v>
      </c>
    </row>
    <row r="164" spans="1:5" x14ac:dyDescent="0.25">
      <c r="A164" s="57"/>
      <c r="B164" s="57">
        <v>62</v>
      </c>
      <c r="C164" s="57" t="s">
        <v>107</v>
      </c>
      <c r="D164" s="58">
        <v>40051</v>
      </c>
      <c r="E164" s="58" t="s">
        <v>136</v>
      </c>
    </row>
    <row r="165" spans="1:5" x14ac:dyDescent="0.25">
      <c r="A165" s="57"/>
      <c r="B165" s="57">
        <v>63</v>
      </c>
      <c r="C165" s="57" t="s">
        <v>107</v>
      </c>
      <c r="D165" s="58">
        <v>40054</v>
      </c>
      <c r="E165" s="58" t="s">
        <v>137</v>
      </c>
    </row>
    <row r="166" spans="1:5" x14ac:dyDescent="0.25">
      <c r="A166" s="57"/>
      <c r="B166" s="57">
        <v>64</v>
      </c>
      <c r="C166" s="57" t="s">
        <v>107</v>
      </c>
      <c r="D166" s="58">
        <v>40055</v>
      </c>
      <c r="E166" s="58" t="s">
        <v>138</v>
      </c>
    </row>
    <row r="167" spans="1:5" x14ac:dyDescent="0.25">
      <c r="A167" s="57"/>
      <c r="B167" s="57">
        <v>65</v>
      </c>
      <c r="C167" s="57" t="s">
        <v>107</v>
      </c>
      <c r="D167" s="58">
        <v>40056</v>
      </c>
      <c r="E167" s="60" t="s">
        <v>139</v>
      </c>
    </row>
    <row r="168" spans="1:5" x14ac:dyDescent="0.25">
      <c r="A168" s="57" t="s">
        <v>140</v>
      </c>
      <c r="B168" s="57">
        <v>70</v>
      </c>
      <c r="C168" s="57" t="s">
        <v>97</v>
      </c>
      <c r="D168" s="61">
        <v>30031</v>
      </c>
      <c r="E168" s="58" t="s">
        <v>141</v>
      </c>
    </row>
    <row r="169" spans="1:5" x14ac:dyDescent="0.25">
      <c r="A169" s="57"/>
      <c r="B169" s="57">
        <v>71</v>
      </c>
      <c r="C169" s="57"/>
      <c r="D169" s="58">
        <v>9810</v>
      </c>
      <c r="E169" s="58" t="s">
        <v>142</v>
      </c>
    </row>
    <row r="170" spans="1:5" x14ac:dyDescent="0.25">
      <c r="A170" s="57"/>
      <c r="B170" s="57">
        <v>72</v>
      </c>
      <c r="C170" s="57"/>
      <c r="D170" s="62">
        <v>9820</v>
      </c>
      <c r="E170" s="58" t="s">
        <v>143</v>
      </c>
    </row>
  </sheetData>
  <sheetProtection algorithmName="SHA-512" hashValue="wf2YtVFlMu2UnUX/JBBjRGIyRiz47xQybqR8ppMijwLNKCvi2ILfshL4fn+wqYN5qZP9o3dtKGMUURaMnf35qQ==" saltValue="V9LLWMWWxf2vQSIW485R2w==" spinCount="100000" sheet="1" objects="1" scenarios="1"/>
  <pageMargins left="0.7" right="0.7" top="0.78749999999999998" bottom="0.78749999999999998" header="0.511811023622047" footer="0.511811023622047"/>
  <pageSetup paperSize="9"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8"/>
  <sheetViews>
    <sheetView topLeftCell="A27" zoomScale="99" zoomScaleNormal="99" workbookViewId="0">
      <selection activeCell="A36" sqref="A36"/>
    </sheetView>
  </sheetViews>
  <sheetFormatPr baseColWidth="10" defaultColWidth="10.5" defaultRowHeight="15.75" x14ac:dyDescent="0.25"/>
  <cols>
    <col min="1" max="1" width="31.5" style="1" customWidth="1"/>
    <col min="2" max="2" width="17.5" style="1" customWidth="1"/>
    <col min="3" max="4" width="18.625" style="1" customWidth="1"/>
    <col min="5" max="5" width="20.5" style="1" customWidth="1"/>
    <col min="6" max="11" width="20.5" style="1" hidden="1" customWidth="1"/>
    <col min="12" max="12" width="20.5" style="1" customWidth="1"/>
    <col min="13" max="13" width="27.625" style="1" customWidth="1"/>
    <col min="14" max="14" width="16.375" style="1" customWidth="1"/>
    <col min="15" max="15" width="14.125" style="1" customWidth="1"/>
    <col min="16" max="16" width="13" style="1" customWidth="1"/>
  </cols>
  <sheetData>
    <row r="1" spans="1:17" ht="26.25" x14ac:dyDescent="0.4">
      <c r="A1" s="64" t="s">
        <v>144</v>
      </c>
      <c r="B1" s="65"/>
      <c r="C1" s="65"/>
      <c r="D1" s="66"/>
      <c r="E1" s="66"/>
      <c r="F1" s="66"/>
      <c r="G1" s="66"/>
      <c r="H1" s="66"/>
      <c r="I1" s="66"/>
      <c r="J1" s="66"/>
      <c r="K1" s="66"/>
      <c r="L1" s="66"/>
      <c r="M1" s="66"/>
      <c r="N1" s="66"/>
      <c r="O1" s="66"/>
      <c r="P1" s="66"/>
      <c r="Q1" s="67"/>
    </row>
    <row r="2" spans="1:17" x14ac:dyDescent="0.25">
      <c r="A2" s="68" t="s">
        <v>145</v>
      </c>
      <c r="B2" s="69"/>
      <c r="C2" s="69"/>
      <c r="D2" s="69"/>
      <c r="E2" s="69"/>
      <c r="F2" s="69"/>
      <c r="G2" s="69"/>
      <c r="H2" s="69"/>
      <c r="I2" s="69"/>
      <c r="J2" s="69"/>
      <c r="K2" s="69"/>
      <c r="L2" s="69"/>
      <c r="M2" s="69"/>
      <c r="N2" s="69"/>
      <c r="O2" s="69"/>
      <c r="P2" s="69"/>
      <c r="Q2" s="70"/>
    </row>
    <row r="3" spans="1:17" x14ac:dyDescent="0.25">
      <c r="A3" s="68"/>
      <c r="B3" s="69"/>
      <c r="C3" s="69"/>
      <c r="D3" s="69"/>
      <c r="E3" s="69"/>
      <c r="F3" s="69"/>
      <c r="G3" s="69"/>
      <c r="H3" s="69"/>
      <c r="I3" s="69"/>
      <c r="J3" s="69"/>
      <c r="K3" s="69"/>
      <c r="L3" s="69"/>
      <c r="M3" s="69"/>
      <c r="N3" s="69"/>
      <c r="O3" s="69"/>
      <c r="P3" s="69"/>
      <c r="Q3" s="70"/>
    </row>
    <row r="4" spans="1:17" ht="16.5" customHeight="1" x14ac:dyDescent="0.25">
      <c r="A4" s="151" t="s">
        <v>146</v>
      </c>
      <c r="B4" s="151"/>
      <c r="C4" s="151"/>
      <c r="D4" s="151"/>
      <c r="E4" s="151"/>
      <c r="F4" s="151"/>
      <c r="G4" s="151"/>
      <c r="H4" s="151"/>
      <c r="I4" s="151"/>
      <c r="J4" s="151"/>
      <c r="K4" s="151"/>
      <c r="L4" s="151"/>
      <c r="M4" s="151"/>
      <c r="N4" s="151"/>
      <c r="O4" s="151"/>
      <c r="P4" s="151"/>
      <c r="Q4" s="151"/>
    </row>
    <row r="5" spans="1:17" x14ac:dyDescent="0.25">
      <c r="A5" s="71"/>
      <c r="B5" s="66"/>
      <c r="C5" s="66"/>
      <c r="D5" s="66"/>
      <c r="E5" s="66"/>
      <c r="F5" s="66"/>
      <c r="G5" s="66"/>
      <c r="H5" s="66"/>
      <c r="I5" s="66"/>
      <c r="J5" s="66"/>
      <c r="K5" s="66"/>
      <c r="L5" s="66"/>
      <c r="M5" s="66"/>
      <c r="N5" s="66"/>
      <c r="O5" s="66"/>
      <c r="P5" s="66"/>
      <c r="Q5" s="67"/>
    </row>
    <row r="6" spans="1:17" x14ac:dyDescent="0.25">
      <c r="A6" s="72" t="s">
        <v>147</v>
      </c>
      <c r="B6" s="73"/>
      <c r="C6" s="73"/>
      <c r="D6" s="73"/>
      <c r="E6" s="74">
        <v>30</v>
      </c>
      <c r="F6" s="75"/>
      <c r="G6" s="75"/>
      <c r="H6" s="75"/>
      <c r="I6" s="75"/>
      <c r="J6" s="75"/>
      <c r="K6" s="75"/>
      <c r="L6" s="76"/>
      <c r="M6" s="77"/>
      <c r="N6" s="77"/>
      <c r="O6" s="77"/>
      <c r="P6" s="77"/>
      <c r="Q6" s="78"/>
    </row>
    <row r="7" spans="1:17" x14ac:dyDescent="0.25">
      <c r="A7" s="72"/>
      <c r="B7" s="73"/>
      <c r="C7" s="73"/>
      <c r="D7" s="73"/>
      <c r="E7" s="77"/>
      <c r="F7" s="77"/>
      <c r="G7" s="77"/>
      <c r="H7" s="77"/>
      <c r="I7" s="77"/>
      <c r="J7" s="77"/>
      <c r="K7" s="77"/>
      <c r="L7" s="77"/>
      <c r="M7" s="77"/>
      <c r="N7" s="77"/>
      <c r="O7" s="77"/>
      <c r="P7" s="77"/>
      <c r="Q7" s="78"/>
    </row>
    <row r="8" spans="1:17" x14ac:dyDescent="0.25">
      <c r="A8" s="72"/>
      <c r="B8" s="73"/>
      <c r="C8" s="73"/>
      <c r="D8" s="73"/>
      <c r="E8" s="77"/>
      <c r="F8" s="77"/>
      <c r="G8" s="77"/>
      <c r="H8" s="77"/>
      <c r="I8" s="77"/>
      <c r="J8" s="77"/>
      <c r="K8" s="77"/>
      <c r="L8" s="77"/>
      <c r="M8" s="77"/>
      <c r="N8" s="77"/>
      <c r="O8" s="77"/>
      <c r="P8" s="77"/>
      <c r="Q8" s="78"/>
    </row>
    <row r="9" spans="1:17" x14ac:dyDescent="0.25">
      <c r="A9" s="79" t="s">
        <v>148</v>
      </c>
      <c r="B9" s="80" t="s">
        <v>149</v>
      </c>
      <c r="C9" s="81" t="s">
        <v>149</v>
      </c>
      <c r="D9" s="80" t="s">
        <v>149</v>
      </c>
      <c r="E9" s="81" t="s">
        <v>149</v>
      </c>
      <c r="F9" s="82"/>
      <c r="G9" s="82"/>
      <c r="H9" s="82"/>
      <c r="I9" s="82"/>
      <c r="J9" s="82"/>
      <c r="K9" s="82"/>
      <c r="L9" s="82"/>
      <c r="M9" s="80" t="s">
        <v>150</v>
      </c>
      <c r="N9" s="80" t="s">
        <v>150</v>
      </c>
      <c r="O9" s="80" t="s">
        <v>150</v>
      </c>
      <c r="P9" s="80" t="s">
        <v>150</v>
      </c>
      <c r="Q9" s="78"/>
    </row>
    <row r="10" spans="1:17" x14ac:dyDescent="0.25">
      <c r="A10" s="79"/>
      <c r="B10" s="83" t="s">
        <v>151</v>
      </c>
      <c r="C10" s="84" t="s">
        <v>152</v>
      </c>
      <c r="D10" s="83" t="s">
        <v>153</v>
      </c>
      <c r="E10" s="84" t="s">
        <v>154</v>
      </c>
      <c r="F10" s="82"/>
      <c r="G10" s="82"/>
      <c r="H10" s="82"/>
      <c r="I10" s="82"/>
      <c r="J10" s="82"/>
      <c r="K10" s="82"/>
      <c r="L10" s="82"/>
      <c r="M10" s="83" t="s">
        <v>151</v>
      </c>
      <c r="N10" s="84" t="s">
        <v>152</v>
      </c>
      <c r="O10" s="83" t="s">
        <v>153</v>
      </c>
      <c r="P10" s="84" t="s">
        <v>154</v>
      </c>
      <c r="Q10" s="78"/>
    </row>
    <row r="11" spans="1:17" x14ac:dyDescent="0.25">
      <c r="A11" s="72" t="s">
        <v>155</v>
      </c>
      <c r="B11" s="85">
        <v>6</v>
      </c>
      <c r="C11" s="86">
        <v>6</v>
      </c>
      <c r="D11" s="85">
        <v>6</v>
      </c>
      <c r="E11" s="86">
        <v>3</v>
      </c>
      <c r="F11" s="87"/>
      <c r="G11" s="87"/>
      <c r="H11" s="87"/>
      <c r="I11" s="87"/>
      <c r="J11" s="87"/>
      <c r="K11" s="87"/>
      <c r="L11" s="87"/>
      <c r="M11" s="85">
        <v>4</v>
      </c>
      <c r="N11" s="86">
        <v>4</v>
      </c>
      <c r="O11" s="85">
        <v>4</v>
      </c>
      <c r="P11" s="86">
        <v>4</v>
      </c>
      <c r="Q11" s="78"/>
    </row>
    <row r="12" spans="1:17" x14ac:dyDescent="0.25">
      <c r="A12" s="72" t="s">
        <v>156</v>
      </c>
      <c r="B12" s="85">
        <v>180</v>
      </c>
      <c r="C12" s="86">
        <v>68</v>
      </c>
      <c r="D12" s="85">
        <v>104</v>
      </c>
      <c r="E12" s="86">
        <v>32</v>
      </c>
      <c r="F12" s="87"/>
      <c r="G12" s="87"/>
      <c r="H12" s="87"/>
      <c r="I12" s="87"/>
      <c r="J12" s="87"/>
      <c r="K12" s="87"/>
      <c r="L12" s="87"/>
      <c r="M12" s="85">
        <v>120</v>
      </c>
      <c r="N12" s="86">
        <v>29</v>
      </c>
      <c r="O12" s="85">
        <v>29</v>
      </c>
      <c r="P12" s="86">
        <v>29</v>
      </c>
      <c r="Q12" s="78"/>
    </row>
    <row r="13" spans="1:17" x14ac:dyDescent="0.25">
      <c r="A13" s="72"/>
      <c r="B13" s="85"/>
      <c r="C13" s="86"/>
      <c r="D13" s="85"/>
      <c r="E13" s="86"/>
      <c r="F13" s="87"/>
      <c r="G13" s="87"/>
      <c r="H13" s="87"/>
      <c r="I13" s="87"/>
      <c r="J13" s="87"/>
      <c r="K13" s="87"/>
      <c r="L13" s="87"/>
      <c r="M13" s="88"/>
      <c r="N13" s="86"/>
      <c r="O13" s="88"/>
      <c r="P13" s="86"/>
      <c r="Q13" s="78"/>
    </row>
    <row r="14" spans="1:17" x14ac:dyDescent="0.25">
      <c r="A14" s="72" t="s">
        <v>157</v>
      </c>
      <c r="B14" s="89">
        <f>B$11/B$12</f>
        <v>3.3333333333333333E-2</v>
      </c>
      <c r="C14" s="90">
        <f>C$11/C$12</f>
        <v>8.8235294117647065E-2</v>
      </c>
      <c r="D14" s="89">
        <f>D$11/D$12</f>
        <v>5.7692307692307696E-2</v>
      </c>
      <c r="E14" s="90">
        <f>E$11/E$12</f>
        <v>9.375E-2</v>
      </c>
      <c r="F14" s="91"/>
      <c r="G14" s="91"/>
      <c r="H14" s="91"/>
      <c r="I14" s="91"/>
      <c r="J14" s="91"/>
      <c r="K14" s="91"/>
      <c r="L14" s="91"/>
      <c r="M14" s="89">
        <f>M$11/M$12</f>
        <v>3.3333333333333333E-2</v>
      </c>
      <c r="N14" s="90">
        <f>N$11/N$12</f>
        <v>0.13793103448275862</v>
      </c>
      <c r="O14" s="89">
        <f>O$11/O$12</f>
        <v>0.13793103448275862</v>
      </c>
      <c r="P14" s="90">
        <f>P$11/P$12</f>
        <v>0.13793103448275862</v>
      </c>
      <c r="Q14" s="78"/>
    </row>
    <row r="15" spans="1:17" x14ac:dyDescent="0.25">
      <c r="A15" s="72" t="s">
        <v>158</v>
      </c>
      <c r="B15" s="89">
        <f t="shared" ref="B15:K15" si="0">1/B14</f>
        <v>30</v>
      </c>
      <c r="C15" s="90">
        <f t="shared" si="0"/>
        <v>11.333333333333332</v>
      </c>
      <c r="D15" s="89">
        <f t="shared" si="0"/>
        <v>17.333333333333332</v>
      </c>
      <c r="E15" s="90">
        <f t="shared" si="0"/>
        <v>10.666666666666666</v>
      </c>
      <c r="F15" s="89" t="e">
        <f t="shared" si="0"/>
        <v>#DIV/0!</v>
      </c>
      <c r="G15" s="89" t="e">
        <f t="shared" si="0"/>
        <v>#DIV/0!</v>
      </c>
      <c r="H15" s="89" t="e">
        <f t="shared" si="0"/>
        <v>#DIV/0!</v>
      </c>
      <c r="I15" s="89" t="e">
        <f t="shared" si="0"/>
        <v>#DIV/0!</v>
      </c>
      <c r="J15" s="89" t="e">
        <f t="shared" si="0"/>
        <v>#DIV/0!</v>
      </c>
      <c r="K15" s="89" t="e">
        <f t="shared" si="0"/>
        <v>#DIV/0!</v>
      </c>
      <c r="L15" s="91"/>
      <c r="M15" s="89">
        <f>1/M14</f>
        <v>30</v>
      </c>
      <c r="N15" s="90">
        <f>1/N14</f>
        <v>7.25</v>
      </c>
      <c r="O15" s="89">
        <f>1/O14</f>
        <v>7.25</v>
      </c>
      <c r="P15" s="90">
        <f>1/P14</f>
        <v>7.25</v>
      </c>
      <c r="Q15" s="78"/>
    </row>
    <row r="16" spans="1:17" x14ac:dyDescent="0.25">
      <c r="A16" s="72" t="s">
        <v>159</v>
      </c>
      <c r="B16" s="92">
        <f>$E$6*B$14</f>
        <v>1</v>
      </c>
      <c r="C16" s="90">
        <f>$E$6*C$14</f>
        <v>2.6470588235294121</v>
      </c>
      <c r="D16" s="92">
        <f>$E$6*D$14</f>
        <v>1.7307692307692308</v>
      </c>
      <c r="E16" s="90">
        <f>$E$6*E$14</f>
        <v>2.8125</v>
      </c>
      <c r="F16" s="91"/>
      <c r="G16" s="91"/>
      <c r="H16" s="91"/>
      <c r="I16" s="91"/>
      <c r="J16" s="91"/>
      <c r="K16" s="91"/>
      <c r="L16" s="91"/>
      <c r="M16" s="92">
        <f>$E$6*M$14</f>
        <v>1</v>
      </c>
      <c r="N16" s="90">
        <f>$E$6*N$14</f>
        <v>4.1379310344827589</v>
      </c>
      <c r="O16" s="89">
        <f>$E$6*O$14</f>
        <v>4.1379310344827589</v>
      </c>
      <c r="P16" s="90">
        <f>$E$6*P$14</f>
        <v>4.1379310344827589</v>
      </c>
      <c r="Q16" s="78"/>
    </row>
    <row r="17" spans="1:17" x14ac:dyDescent="0.25">
      <c r="A17" s="72"/>
      <c r="B17" s="93"/>
      <c r="C17" s="86"/>
      <c r="D17" s="88"/>
      <c r="E17" s="86"/>
      <c r="F17" s="87"/>
      <c r="G17" s="87"/>
      <c r="H17" s="87"/>
      <c r="I17" s="87"/>
      <c r="J17" s="87"/>
      <c r="K17" s="87"/>
      <c r="L17" s="87"/>
      <c r="M17" s="93"/>
      <c r="N17" s="86"/>
      <c r="O17" s="85"/>
      <c r="P17" s="86"/>
      <c r="Q17" s="78"/>
    </row>
    <row r="18" spans="1:17" x14ac:dyDescent="0.25">
      <c r="A18" s="72" t="s">
        <v>14</v>
      </c>
      <c r="B18" s="85">
        <v>1</v>
      </c>
      <c r="C18" s="86">
        <v>1</v>
      </c>
      <c r="D18" s="85">
        <v>1</v>
      </c>
      <c r="E18" s="86">
        <v>3</v>
      </c>
      <c r="F18" s="87"/>
      <c r="G18" s="87"/>
      <c r="H18" s="87"/>
      <c r="I18" s="87"/>
      <c r="J18" s="87"/>
      <c r="K18" s="87"/>
      <c r="L18" s="87"/>
      <c r="M18" s="85">
        <v>1</v>
      </c>
      <c r="N18" s="86">
        <v>1</v>
      </c>
      <c r="O18" s="85">
        <v>1</v>
      </c>
      <c r="P18" s="86">
        <v>1</v>
      </c>
      <c r="Q18" s="78"/>
    </row>
    <row r="19" spans="1:17" x14ac:dyDescent="0.25">
      <c r="A19" s="72"/>
      <c r="B19" s="85"/>
      <c r="C19" s="86"/>
      <c r="D19" s="85"/>
      <c r="E19" s="86"/>
      <c r="F19" s="87"/>
      <c r="G19" s="87"/>
      <c r="H19" s="87"/>
      <c r="I19" s="87"/>
      <c r="J19" s="87"/>
      <c r="K19" s="87"/>
      <c r="L19" s="87"/>
      <c r="M19" s="88"/>
      <c r="N19" s="86"/>
      <c r="O19" s="88"/>
      <c r="P19" s="86"/>
      <c r="Q19" s="78"/>
    </row>
    <row r="20" spans="1:17" x14ac:dyDescent="0.25">
      <c r="A20" s="72" t="s">
        <v>160</v>
      </c>
      <c r="B20" s="94">
        <f>ROUND($E$6*B$14+B$18,0)</f>
        <v>2</v>
      </c>
      <c r="C20" s="94">
        <f>ROUND($E$6*C$14+C$18,0)</f>
        <v>4</v>
      </c>
      <c r="D20" s="94">
        <f>ROUND($E$6*D$14+D$18,0)</f>
        <v>3</v>
      </c>
      <c r="E20" s="94">
        <f>ROUND($E$6*E$14+E$18,0)</f>
        <v>6</v>
      </c>
      <c r="F20" s="95"/>
      <c r="G20" s="95"/>
      <c r="H20" s="95"/>
      <c r="I20" s="95"/>
      <c r="J20" s="95"/>
      <c r="K20" s="95"/>
      <c r="L20" s="96"/>
      <c r="M20" s="94">
        <f>ROUND($E$6*M$14+M$18,0)</f>
        <v>2</v>
      </c>
      <c r="N20" s="94">
        <f>ROUND($E$6*N$14+N$18,0)</f>
        <v>5</v>
      </c>
      <c r="O20" s="94">
        <f>ROUND($E$6*O$14+O$18,0)</f>
        <v>5</v>
      </c>
      <c r="P20" s="94">
        <f>ROUND($E$6*P$14+P$18,0)</f>
        <v>5</v>
      </c>
      <c r="Q20" s="78"/>
    </row>
    <row r="21" spans="1:17" x14ac:dyDescent="0.25">
      <c r="A21" s="97"/>
      <c r="B21" s="98"/>
      <c r="C21" s="98"/>
      <c r="D21" s="98"/>
      <c r="E21" s="98"/>
      <c r="F21" s="98"/>
      <c r="G21" s="98"/>
      <c r="H21" s="98"/>
      <c r="I21" s="98"/>
      <c r="J21" s="98"/>
      <c r="K21" s="98"/>
      <c r="L21" s="99"/>
      <c r="M21" s="98"/>
      <c r="N21" s="98"/>
      <c r="O21" s="98"/>
      <c r="P21" s="98"/>
      <c r="Q21" s="100"/>
    </row>
    <row r="23" spans="1:17" x14ac:dyDescent="0.25">
      <c r="A23" s="152"/>
      <c r="B23" s="152"/>
      <c r="C23" s="152"/>
      <c r="D23" s="152"/>
      <c r="E23" s="152"/>
      <c r="F23" s="152"/>
      <c r="G23" s="152"/>
      <c r="H23" s="152"/>
      <c r="I23" s="152"/>
      <c r="J23" s="152"/>
      <c r="K23" s="152"/>
      <c r="L23" s="152"/>
      <c r="M23" s="152"/>
      <c r="N23" s="152"/>
      <c r="O23" s="152"/>
      <c r="P23" s="152"/>
      <c r="Q23" s="152"/>
    </row>
    <row r="24" spans="1:17" x14ac:dyDescent="0.25">
      <c r="A24" s="152"/>
      <c r="B24" s="152"/>
      <c r="C24" s="152"/>
      <c r="D24" s="152"/>
      <c r="E24" s="152"/>
      <c r="F24" s="152"/>
      <c r="G24" s="152"/>
      <c r="H24" s="152"/>
      <c r="I24" s="152"/>
      <c r="J24" s="152"/>
      <c r="K24" s="152"/>
      <c r="L24" s="152"/>
      <c r="M24" s="152"/>
      <c r="N24" s="152"/>
      <c r="O24" s="152"/>
      <c r="P24" s="152"/>
      <c r="Q24" s="152"/>
    </row>
    <row r="33" spans="1:13" ht="15.75" customHeight="1" x14ac:dyDescent="0.25">
      <c r="A33" s="1" t="s">
        <v>161</v>
      </c>
    </row>
    <row r="34" spans="1:13" ht="15.75" customHeight="1" x14ac:dyDescent="0.25"/>
    <row r="35" spans="1:13" x14ac:dyDescent="0.25">
      <c r="A35" s="57" t="s">
        <v>162</v>
      </c>
      <c r="B35" s="57" t="s">
        <v>163</v>
      </c>
      <c r="C35" s="57" t="s">
        <v>164</v>
      </c>
      <c r="D35" s="57" t="s">
        <v>14</v>
      </c>
      <c r="E35" s="57" t="s">
        <v>165</v>
      </c>
      <c r="F35" s="57" t="s">
        <v>166</v>
      </c>
      <c r="G35" s="57" t="s">
        <v>167</v>
      </c>
      <c r="H35" s="57" t="s">
        <v>168</v>
      </c>
      <c r="I35" s="57" t="s">
        <v>169</v>
      </c>
      <c r="J35" s="57" t="s">
        <v>170</v>
      </c>
      <c r="K35" s="57" t="s">
        <v>171</v>
      </c>
      <c r="L35" s="57" t="s">
        <v>172</v>
      </c>
      <c r="M35" s="57" t="s">
        <v>173</v>
      </c>
    </row>
    <row r="36" spans="1:13" x14ac:dyDescent="0.25">
      <c r="A36" s="1" t="s">
        <v>187</v>
      </c>
      <c r="B36" s="1" t="s">
        <v>51</v>
      </c>
      <c r="C36" s="101">
        <f ca="1">IF(ListeStudiengaenge[[#This Row],[Studiengangkürzel]]&lt;&gt;"",INDIRECT(CONCATENATE("$",ListeStudiengaenge[[#This Row],[StudiengangsTyp]],"$15")),"")</f>
        <v>30</v>
      </c>
      <c r="D36" s="1">
        <f ca="1">IF(ListeStudiengaenge[[#This Row],[Studiengangkürzel]]&lt;&gt;"",INDIRECT(CONCATENATE("$",ListeStudiengaenge[[#This Row],[StudiengangsTyp]],"$18")),"")</f>
        <v>1</v>
      </c>
      <c r="E36" s="1" t="s">
        <v>174</v>
      </c>
      <c r="F36" s="1" t="e">
        <f ca="1">IF(ListeStudiengaenge[[#This Row],[SemesterUmfang]]&lt;&gt;"",INDIRECT(CONCATENATE("$",ListeStudiengaenge[[#This Row],[AnsprechpartnerZPA]],"$14")),"")</f>
        <v>#REF!</v>
      </c>
      <c r="G36" s="1" t="e">
        <f ca="1">IF(ListeStudiengaenge[[#This Row],[Basis-Einstufungs-Fachsemester]]&lt;&gt;"",INDIRECT(CONCATENATE("$",ListeStudiengaenge[[#This Row],[Spalte5]],"$14")),"")</f>
        <v>#REF!</v>
      </c>
      <c r="H36" s="1" t="e">
        <f ca="1">IF(ListeStudiengaenge[[#This Row],[AnsprechpartnerZPA]]&lt;&gt;"",INDIRECT(CONCATENATE("$",ListeStudiengaenge[[#This Row],[Spalte4]],"$14")),"")</f>
        <v>#REF!</v>
      </c>
      <c r="I36" s="1" t="e">
        <f ca="1">IF(ListeStudiengaenge[[#This Row],[Spalte5]]&lt;&gt;"",INDIRECT(CONCATENATE("$",ListeStudiengaenge[[#This Row],[Spalte3]],"$14")),"")</f>
        <v>#REF!</v>
      </c>
      <c r="J36" s="1" t="e">
        <f ca="1">IF(ListeStudiengaenge[[#This Row],[Spalte4]]&lt;&gt;"",INDIRECT(CONCATENATE("$",ListeStudiengaenge[[#This Row],[Spalte2]],"$14")),"")</f>
        <v>#REF!</v>
      </c>
      <c r="K36" s="1" t="str">
        <f ca="1">IF(AND(ListeStudiengaenge[[#This Row],[Studiengangkürzel]]&lt;&gt;"",OR(ListeStudiengaenge[[#This Row],[StudiengangsTyp]]="D",ListeStudiengaenge[[#This Row],[StudiengangsTyp]]="O")),INDIRECT(CONCATENATE("Z14S",CODE(ListeStudiengaenge[[#This Row],[StudiengangsTyp]])-63),FALSE()),"")</f>
        <v/>
      </c>
      <c r="L36" s="1" t="str">
        <f ca="1">IF(AND(ListeStudiengaenge[[#This Row],[Studiengangkürzel]]&lt;&gt;"",OR(ListeStudiengaenge[[#This Row],[StudiengangsTyp]]="D",ListeStudiengaenge[[#This Row],[StudiengangsTyp]]="O")),INDIRECT(CONCATENATE("Z18S",CODE(ListeStudiengaenge[[#This Row],[StudiengangsTyp]])-63),FALSE()),"")</f>
        <v/>
      </c>
      <c r="M36" s="57" t="s">
        <v>175</v>
      </c>
    </row>
    <row r="37" spans="1:13" x14ac:dyDescent="0.25">
      <c r="C37" s="101"/>
      <c r="M37" s="57"/>
    </row>
    <row r="38" spans="1:13" x14ac:dyDescent="0.25">
      <c r="M38" s="57"/>
    </row>
    <row r="39" spans="1:13" x14ac:dyDescent="0.25">
      <c r="M39" s="57"/>
    </row>
    <row r="40" spans="1:13" x14ac:dyDescent="0.25">
      <c r="M40" s="57"/>
    </row>
    <row r="41" spans="1:13" x14ac:dyDescent="0.25">
      <c r="M41" s="57"/>
    </row>
    <row r="42" spans="1:13" x14ac:dyDescent="0.25">
      <c r="M42" s="57"/>
    </row>
    <row r="43" spans="1:13" x14ac:dyDescent="0.25">
      <c r="M43" s="57"/>
    </row>
    <row r="44" spans="1:13" x14ac:dyDescent="0.25">
      <c r="M44" s="57"/>
    </row>
    <row r="47" spans="1:13" x14ac:dyDescent="0.25">
      <c r="A47" s="57" t="s">
        <v>176</v>
      </c>
    </row>
    <row r="48" spans="1:13" x14ac:dyDescent="0.25">
      <c r="A48" s="1" t="s">
        <v>89</v>
      </c>
    </row>
    <row r="49" spans="1:1" x14ac:dyDescent="0.25">
      <c r="A49" s="1" t="s">
        <v>177</v>
      </c>
    </row>
    <row r="50" spans="1:1" x14ac:dyDescent="0.25">
      <c r="A50" s="1" t="s">
        <v>178</v>
      </c>
    </row>
    <row r="51" spans="1:1" x14ac:dyDescent="0.25">
      <c r="A51" s="102" t="s">
        <v>179</v>
      </c>
    </row>
    <row r="52" spans="1:1" x14ac:dyDescent="0.25">
      <c r="A52" s="1" t="s">
        <v>180</v>
      </c>
    </row>
    <row r="53" spans="1:1" x14ac:dyDescent="0.25">
      <c r="A53" s="102" t="s">
        <v>181</v>
      </c>
    </row>
    <row r="54" spans="1:1" x14ac:dyDescent="0.25">
      <c r="A54" s="1" t="s">
        <v>182</v>
      </c>
    </row>
    <row r="55" spans="1:1" x14ac:dyDescent="0.25">
      <c r="A55" s="1" t="s">
        <v>183</v>
      </c>
    </row>
    <row r="56" spans="1:1" x14ac:dyDescent="0.25">
      <c r="A56" s="1" t="s">
        <v>184</v>
      </c>
    </row>
    <row r="57" spans="1:1" x14ac:dyDescent="0.25">
      <c r="A57" s="102" t="s">
        <v>185</v>
      </c>
    </row>
    <row r="58" spans="1:1" x14ac:dyDescent="0.25">
      <c r="A58" s="1" t="s">
        <v>186</v>
      </c>
    </row>
  </sheetData>
  <mergeCells count="3">
    <mergeCell ref="A4:Q4"/>
    <mergeCell ref="A23:Q23"/>
    <mergeCell ref="A24:Q24"/>
  </mergeCells>
  <pageMargins left="0.7" right="0.7" top="0.78749999999999998" bottom="0.78749999999999998" header="0.511811023622047" footer="0.511811023622047"/>
  <pageSetup paperSize="9" orientation="portrait" horizontalDpi="300" verticalDpi="300"/>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AnrechnungsFormular</vt:lpstr>
      <vt:lpstr>Sustainable Innopreneurship</vt:lpstr>
      <vt:lpstr>StdgKonfiguration</vt:lpstr>
      <vt:lpstr>AnrechnungsFormular!Druckbereich</vt:lpstr>
      <vt:lpstr>'Sustainable Innopreneurship'!ExterneDaten_4</vt:lpstr>
      <vt:lpstr>Studiengang</vt:lpstr>
      <vt:lpstr>Studiengänge</vt:lpstr>
      <vt:lpstr>AnrechnungsFormular!Z_38361E96_C2A6_4991_ACAC_0C359CB3CB75_.wvu.FilterData</vt:lpstr>
      <vt:lpstr>AnrechnungsFormular!Z_38361E96_C2A6_4991_ACAC_0C359CB3CB75_.wvu.PrintArea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Drüen</dc:creator>
  <dc:description/>
  <cp:lastModifiedBy>Kempa, Yvonne</cp:lastModifiedBy>
  <cp:revision>10</cp:revision>
  <cp:lastPrinted>2022-10-12T12:22:43Z</cp:lastPrinted>
  <dcterms:created xsi:type="dcterms:W3CDTF">2016-03-29T06:28:06Z</dcterms:created>
  <dcterms:modified xsi:type="dcterms:W3CDTF">2025-11-28T09:02:30Z</dcterms:modified>
  <dc:language>de-DE</dc:language>
</cp:coreProperties>
</file>